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17220" windowHeight="7350"/>
  </bookViews>
  <sheets>
    <sheet name="Таблица 11а" sheetId="1" r:id="rId1"/>
    <sheet name="Таблица 11в" sheetId="3" r:id="rId2"/>
  </sheets>
  <definedNames>
    <definedName name="_xlnm._FilterDatabase" localSheetId="0" hidden="1">'Таблица 11а'!$A$7:$L$142</definedName>
    <definedName name="_xlnm._FilterDatabase" localSheetId="1" hidden="1">'Таблица 11в'!$A$7:$K$46</definedName>
    <definedName name="Z_06324DFD_F3B1_4A19_9AA5_B362D528C11C_.wvu.FilterData" localSheetId="0" hidden="1">'Таблица 11а'!$A$6:$L$142</definedName>
    <definedName name="Z_06324DFD_F3B1_4A19_9AA5_B362D528C11C_.wvu.FilterData" localSheetId="1" hidden="1">'Таблица 11в'!$A$7:$K$44</definedName>
    <definedName name="Z_06324DFD_F3B1_4A19_9AA5_B362D528C11C_.wvu.PrintArea" localSheetId="0" hidden="1">'Таблица 11а'!#REF!</definedName>
    <definedName name="Z_06324DFD_F3B1_4A19_9AA5_B362D528C11C_.wvu.PrintArea" localSheetId="1" hidden="1">'Таблица 11в'!$A$1:$K$44</definedName>
    <definedName name="Z_06324DFD_F3B1_4A19_9AA5_B362D528C11C_.wvu.PrintTitles" localSheetId="0" hidden="1">'Таблица 11а'!$5:$6</definedName>
    <definedName name="Z_5F35ADCC_84E1_4D2A_B231_BBA15FB1E058_.wvu.FilterData" localSheetId="0" hidden="1">'Таблица 11а'!$A$6:$L$142</definedName>
    <definedName name="Z_5F35ADCC_84E1_4D2A_B231_BBA15FB1E058_.wvu.FilterData" localSheetId="1" hidden="1">'Таблица 11в'!$A$7:$K$44</definedName>
    <definedName name="Z_7CF9DA4A_3AAC_407A_83D0_65E2AD25A3A0_.wvu.FilterData" localSheetId="0" hidden="1">'Таблица 11а'!$A$6:$L$142</definedName>
    <definedName name="Z_7CF9DA4A_3AAC_407A_83D0_65E2AD25A3A0_.wvu.PrintArea" localSheetId="0" hidden="1">'Таблица 11а'!$A$1:$L$151</definedName>
    <definedName name="Z_7CF9DA4A_3AAC_407A_83D0_65E2AD25A3A0_.wvu.PrintTitles" localSheetId="0" hidden="1">'Таблица 11а'!$5:$6</definedName>
    <definedName name="Z_84C343EA_0B5C_469C_8D39_BBC15ED11069_.wvu.FilterData" localSheetId="1" hidden="1">'Таблица 11в'!$A$7:$K$44</definedName>
    <definedName name="Z_899298F9_D645_4978_8136_41F24220F373_.wvu.FilterData" localSheetId="0" hidden="1">'Таблица 11а'!$A$6:$L$142</definedName>
    <definedName name="Z_899298F9_D645_4978_8136_41F24220F373_.wvu.FilterData" localSheetId="1" hidden="1">'Таблица 11в'!$A$7:$K$46</definedName>
    <definedName name="Z_899298F9_D645_4978_8136_41F24220F373_.wvu.PrintArea" localSheetId="0" hidden="1">'Таблица 11а'!$A$1:$L$151</definedName>
    <definedName name="Z_899298F9_D645_4978_8136_41F24220F373_.wvu.PrintArea" localSheetId="1" hidden="1">'Таблица 11в'!$A$1:$K$46</definedName>
    <definedName name="Z_899298F9_D645_4978_8136_41F24220F373_.wvu.PrintTitles" localSheetId="0" hidden="1">'Таблица 11а'!$5:$6</definedName>
    <definedName name="Z_899298F9_D645_4978_8136_41F24220F373_.wvu.PrintTitles" localSheetId="1" hidden="1">'Таблица 11в'!$5:$7</definedName>
    <definedName name="Z_8BE423A1_3AF6_4FDF_82F0_B5658A8D1C0E_.wvu.FilterData" localSheetId="0" hidden="1">'Таблица 11а'!$A$6:$L$142</definedName>
    <definedName name="Z_9D2A95F0_F51E_4C34_B768_CB2B75DC4E1D_.wvu.FilterData" localSheetId="0" hidden="1">'Таблица 11а'!$A$7:$L$142</definedName>
    <definedName name="Z_9D2A95F0_F51E_4C34_B768_CB2B75DC4E1D_.wvu.PrintArea" localSheetId="0" hidden="1">'Таблица 11а'!$A$1:$L$148</definedName>
    <definedName name="Z_9D2A95F0_F51E_4C34_B768_CB2B75DC4E1D_.wvu.PrintTitles" localSheetId="0" hidden="1">'Таблица 11а'!$5:$6</definedName>
    <definedName name="Z_A65A9674_920C_481A_A0FF_61316E1AA546_.wvu.FilterData" localSheetId="0" hidden="1">'Таблица 11а'!$A$7:$L$142</definedName>
    <definedName name="Z_A65A9674_920C_481A_A0FF_61316E1AA546_.wvu.FilterData" localSheetId="1" hidden="1">'Таблица 11в'!$A$7:$K$46</definedName>
    <definedName name="Z_A65A9674_920C_481A_A0FF_61316E1AA546_.wvu.PrintArea" localSheetId="0" hidden="1">'Таблица 11а'!$A$1:$L$148</definedName>
    <definedName name="Z_A65A9674_920C_481A_A0FF_61316E1AA546_.wvu.PrintArea" localSheetId="1" hidden="1">'Таблица 11в'!$A$1:$K$46</definedName>
    <definedName name="Z_A65A9674_920C_481A_A0FF_61316E1AA546_.wvu.PrintTitles" localSheetId="0" hidden="1">'Таблица 11а'!$5:$6</definedName>
    <definedName name="Z_A65A9674_920C_481A_A0FF_61316E1AA546_.wvu.PrintTitles" localSheetId="1" hidden="1">'Таблица 11в'!$5:$7</definedName>
    <definedName name="Z_A6A24129_2C5E_498C_A903_97CF0B488C5D_.wvu.FilterData" localSheetId="0" hidden="1">'Таблица 11а'!$A$7:$L$142</definedName>
    <definedName name="Z_A99D8177_2A79_41C1_9499_4AC604DD4A3F_.wvu.FilterData" localSheetId="0" hidden="1">'Таблица 11а'!$A$7:$L$142</definedName>
    <definedName name="Z_A99D8177_2A79_41C1_9499_4AC604DD4A3F_.wvu.PrintArea" localSheetId="0" hidden="1">'Таблица 11а'!$A$1:$L$148</definedName>
    <definedName name="Z_A99D8177_2A79_41C1_9499_4AC604DD4A3F_.wvu.PrintTitles" localSheetId="0" hidden="1">'Таблица 11а'!$5:$6</definedName>
    <definedName name="Z_AA3AB54A_9EB6_43BB_9C6F_65F489016CEA_.wvu.FilterData" localSheetId="0" hidden="1">'Таблица 11а'!$A$7:$L$142</definedName>
    <definedName name="Z_AA3AB54A_9EB6_43BB_9C6F_65F489016CEA_.wvu.FilterData" localSheetId="1" hidden="1">'Таблица 11в'!$A$7:$K$44</definedName>
    <definedName name="Z_AA3AB54A_9EB6_43BB_9C6F_65F489016CEA_.wvu.PrintArea" localSheetId="0" hidden="1">'Таблица 11а'!$A$1:$L$148</definedName>
    <definedName name="Z_AA3AB54A_9EB6_43BB_9C6F_65F489016CEA_.wvu.PrintArea" localSheetId="1" hidden="1">'Таблица 11в'!$A$4:$K$19</definedName>
    <definedName name="Z_AA3AB54A_9EB6_43BB_9C6F_65F489016CEA_.wvu.PrintTitles" localSheetId="0" hidden="1">'Таблица 11а'!$5:$6</definedName>
    <definedName name="Z_AA3AB54A_9EB6_43BB_9C6F_65F489016CEA_.wvu.PrintTitles" localSheetId="1" hidden="1">'Таблица 11в'!$5:$7</definedName>
    <definedName name="Z_B98BB1E7_4C1B_4D5E_B7E6_030FB68F0960_.wvu.FilterData" localSheetId="0" hidden="1">'Таблица 11а'!$A$6:$L$142</definedName>
    <definedName name="Z_B98BB1E7_4C1B_4D5E_B7E6_030FB68F0960_.wvu.PrintArea" localSheetId="0" hidden="1">'Таблица 11а'!$A$1:$L$148</definedName>
    <definedName name="Z_B98BB1E7_4C1B_4D5E_B7E6_030FB68F0960_.wvu.PrintTitles" localSheetId="0" hidden="1">'Таблица 11а'!$5:$6</definedName>
    <definedName name="Z_D1AEEFCC_11F0_4375_9F35_48A3A5B4A7F6_.wvu.FilterData" localSheetId="1" hidden="1">'Таблица 11в'!$A$7:$K$44</definedName>
    <definedName name="Z_D295B064_0CE8_458B_94E9_128C8FEB00F5_.wvu.FilterData" localSheetId="0" hidden="1">'Таблица 11а'!$A$7:$L$142</definedName>
    <definedName name="Z_D295B064_0CE8_458B_94E9_128C8FEB00F5_.wvu.PrintArea" localSheetId="0" hidden="1">'Таблица 11а'!$A$1:$L$148</definedName>
    <definedName name="Z_D295B064_0CE8_458B_94E9_128C8FEB00F5_.wvu.PrintTitles" localSheetId="0" hidden="1">'Таблица 11а'!$5:$6</definedName>
    <definedName name="Z_EABDE463_E10F_4016_9725_B950121F47F4_.wvu.FilterData" localSheetId="0" hidden="1">'Таблица 11а'!$A$6:$L$142</definedName>
    <definedName name="Z_F5D917B1_E32B_4426_A7EF_1B9FED686FA0_.wvu.FilterData" localSheetId="0" hidden="1">'Таблица 11а'!$A$6:$L$142</definedName>
    <definedName name="Z_F8B7E65C_1143_492C_9999_7789BEDB8E22_.wvu.FilterData" localSheetId="0" hidden="1">'Таблица 11а'!$A$6:$L$142</definedName>
    <definedName name="Z_FCFDA74D_EF70_4FCC_A7BF_04A153A793D8_.wvu.FilterData" localSheetId="0" hidden="1">'Таблица 11а'!$A$7:$L$142</definedName>
    <definedName name="Z_FCFDA74D_EF70_4FCC_A7BF_04A153A793D8_.wvu.PrintArea" localSheetId="0" hidden="1">'Таблица 11а'!$A$1:$M$148</definedName>
    <definedName name="Z_FCFDA74D_EF70_4FCC_A7BF_04A153A793D8_.wvu.PrintTitles" localSheetId="0" hidden="1">'Таблица 11а'!$5:$6</definedName>
    <definedName name="_xlnm.Print_Titles" localSheetId="0">'Таблица 11а'!$5:$6</definedName>
    <definedName name="_xlnm.Print_Titles" localSheetId="1">'Таблица 11в'!$5:$7</definedName>
    <definedName name="_xlnm.Print_Area" localSheetId="0">'Таблица 11а'!$A$1:$M$142</definedName>
    <definedName name="_xlnm.Print_Area" localSheetId="1">'Таблица 11в'!$A$1:$K$44</definedName>
  </definedNames>
  <calcPr calcId="145621"/>
  <customWorkbookViews>
    <customWorkbookView name="Максим Николаевич Кушниренко - Личное представление" guid="{D295B064-0CE8-458B-94E9-128C8FEB00F5}" mergeInterval="0" personalView="1" maximized="1" xWindow="-8" yWindow="-8" windowWidth="1936" windowHeight="980" activeSheetId="1"/>
    <customWorkbookView name="natolina - Личное представление" guid="{7CF9DA4A-3AAC-407A-83D0-65E2AD25A3A0}" mergeInterval="0" personalView="1" maximized="1" windowWidth="1327" windowHeight="600" activeSheetId="1"/>
    <customWorkbookView name="Татьяна Викторовна Фомина - Личное представление" guid="{B98BB1E7-4C1B-4D5E-B7E6-030FB68F0960}" mergeInterval="0" personalView="1" maximized="1" windowWidth="1436" windowHeight="595" activeSheetId="1"/>
    <customWorkbookView name="Светлана Валерьевна Шестакова - Личное представление" guid="{AA3AB54A-9EB6-43BB-9C6F-65F489016CEA}" mergeInterval="0" personalView="1" maximized="1" windowWidth="1436" windowHeight="675" activeSheetId="1"/>
    <customWorkbookView name="ilicheva - Личное представление" guid="{899298F9-D645-4978-8136-41F24220F373}" mergeInterval="0" personalView="1" xWindow="6" yWindow="34" windowWidth="1136" windowHeight="456" activeSheetId="1"/>
    <customWorkbookView name="gorohovskay - Личное представление" guid="{A99D8177-2A79-41C1-9499-4AC604DD4A3F}" mergeInterval="0" personalView="1" maximized="1" xWindow="1" yWindow="1" windowWidth="1440" windowHeight="680" activeSheetId="1" showComments="commIndAndComment"/>
    <customWorkbookView name="goncharova - Личное представление" guid="{9D2A95F0-F51E-4C34-B768-CB2B75DC4E1D}" mergeInterval="0" personalView="1" maximized="1" xWindow="1" yWindow="1" windowWidth="1436" windowHeight="670" activeSheetId="1"/>
    <customWorkbookView name="Людмила Вадимовна Левкович - Личное представление" guid="{FCFDA74D-EF70-4FCC-A7BF-04A153A793D8}" mergeInterval="0" personalView="1" maximized="1" windowWidth="1436" windowHeight="621" activeSheetId="1"/>
    <customWorkbookView name="dekhtyarenko - Личное представление" guid="{06324DFD-F3B1-4A19-9AA5-B362D528C11C}" mergeInterval="0" personalView="1" maximized="1" windowWidth="1276" windowHeight="801" activeSheetId="1"/>
    <customWorkbookView name="grigorian - Личное представление" guid="{A65A9674-920C-481A-A0FF-61316E1AA546}" mergeInterval="0" personalView="1" maximized="1" xWindow="1" yWindow="1" windowWidth="1436" windowHeight="624" activeSheetId="1"/>
  </customWorkbookViews>
</workbook>
</file>

<file path=xl/calcChain.xml><?xml version="1.0" encoding="utf-8"?>
<calcChain xmlns="http://schemas.openxmlformats.org/spreadsheetml/2006/main">
  <c r="G33" i="3" l="1"/>
  <c r="G36" i="3" l="1"/>
  <c r="I42" i="3" l="1"/>
  <c r="I39" i="3"/>
  <c r="I35" i="3"/>
  <c r="I28" i="3"/>
  <c r="I21" i="3"/>
  <c r="I19" i="3"/>
  <c r="I14" i="3"/>
  <c r="I44" i="3"/>
  <c r="I43" i="3"/>
  <c r="I38" i="3"/>
  <c r="I37" i="3"/>
  <c r="I36" i="3"/>
  <c r="I34" i="3"/>
  <c r="I33" i="3"/>
  <c r="I30" i="3"/>
  <c r="I27" i="3"/>
  <c r="I26" i="3"/>
  <c r="I22" i="3"/>
  <c r="I20" i="3"/>
  <c r="I16" i="3"/>
  <c r="I15" i="3"/>
  <c r="I13" i="3"/>
  <c r="I12" i="3"/>
  <c r="I11" i="3"/>
  <c r="I10" i="3"/>
  <c r="H42" i="3"/>
  <c r="H39" i="3"/>
  <c r="H35" i="3"/>
  <c r="H28" i="3"/>
  <c r="H21" i="3"/>
  <c r="H19" i="3"/>
  <c r="H44" i="3"/>
  <c r="H43" i="3"/>
  <c r="H38" i="3"/>
  <c r="H37" i="3"/>
  <c r="H36" i="3"/>
  <c r="H34" i="3"/>
  <c r="H33" i="3"/>
  <c r="H30" i="3"/>
  <c r="H27" i="3"/>
  <c r="H26" i="3"/>
  <c r="H23" i="3"/>
  <c r="H22" i="3"/>
  <c r="H20" i="3"/>
  <c r="H16" i="3"/>
  <c r="H15" i="3"/>
  <c r="H14" i="3"/>
  <c r="H13" i="3"/>
  <c r="H12" i="3"/>
  <c r="H11" i="3"/>
  <c r="H10" i="3"/>
  <c r="E23" i="3" l="1"/>
  <c r="I23" i="3" s="1"/>
  <c r="I40" i="3" l="1"/>
  <c r="H40" i="3"/>
  <c r="I31" i="3"/>
  <c r="H31" i="3"/>
  <c r="I24" i="3"/>
  <c r="H24" i="3"/>
  <c r="I17" i="3"/>
  <c r="H17" i="3"/>
  <c r="I8" i="3"/>
  <c r="H8" i="3"/>
  <c r="F109" i="1" l="1"/>
  <c r="F139" i="1"/>
  <c r="F134" i="1"/>
  <c r="F129" i="1"/>
  <c r="F54" i="1"/>
  <c r="G134" i="1" l="1"/>
  <c r="E53" i="1"/>
  <c r="G139" i="1" l="1"/>
  <c r="F138" i="1"/>
  <c r="E138" i="1"/>
  <c r="D138" i="1"/>
  <c r="F133" i="1"/>
  <c r="E133" i="1"/>
  <c r="D133" i="1"/>
  <c r="G129" i="1"/>
  <c r="F128" i="1"/>
  <c r="E128" i="1"/>
  <c r="D128" i="1"/>
  <c r="F127" i="1"/>
  <c r="E127" i="1"/>
  <c r="D127" i="1"/>
  <c r="F126" i="1"/>
  <c r="E126" i="1"/>
  <c r="D126" i="1"/>
  <c r="F125" i="1"/>
  <c r="E125" i="1"/>
  <c r="D125" i="1"/>
  <c r="F124" i="1"/>
  <c r="E124" i="1"/>
  <c r="D124" i="1"/>
  <c r="F118" i="1"/>
  <c r="E118" i="1"/>
  <c r="D118" i="1"/>
  <c r="F113" i="1"/>
  <c r="E113" i="1"/>
  <c r="D113" i="1"/>
  <c r="G109" i="1"/>
  <c r="F108" i="1"/>
  <c r="E108" i="1"/>
  <c r="D108" i="1"/>
  <c r="F107" i="1"/>
  <c r="F102" i="1" s="1"/>
  <c r="F12" i="1" s="1"/>
  <c r="E107" i="1"/>
  <c r="E102" i="1" s="1"/>
  <c r="E12" i="1" s="1"/>
  <c r="D107" i="1"/>
  <c r="D102" i="1" s="1"/>
  <c r="D12" i="1" s="1"/>
  <c r="F106" i="1"/>
  <c r="F101" i="1" s="1"/>
  <c r="F11" i="1" s="1"/>
  <c r="E106" i="1"/>
  <c r="E101" i="1" s="1"/>
  <c r="E11" i="1" s="1"/>
  <c r="D106" i="1"/>
  <c r="D101" i="1" s="1"/>
  <c r="D11" i="1" s="1"/>
  <c r="F105" i="1"/>
  <c r="F100" i="1" s="1"/>
  <c r="F10" i="1" s="1"/>
  <c r="E105" i="1"/>
  <c r="E100" i="1" s="1"/>
  <c r="E10" i="1" s="1"/>
  <c r="D105" i="1"/>
  <c r="D100" i="1" s="1"/>
  <c r="D10" i="1" s="1"/>
  <c r="F104" i="1"/>
  <c r="F99" i="1" s="1"/>
  <c r="F9" i="1" s="1"/>
  <c r="E104" i="1"/>
  <c r="E99" i="1" s="1"/>
  <c r="E9" i="1" s="1"/>
  <c r="D104" i="1"/>
  <c r="D99" i="1" s="1"/>
  <c r="D9" i="1" s="1"/>
  <c r="F93" i="1"/>
  <c r="E93" i="1"/>
  <c r="D93" i="1"/>
  <c r="F88" i="1"/>
  <c r="E88" i="1"/>
  <c r="D88" i="1"/>
  <c r="F83" i="1"/>
  <c r="E83" i="1"/>
  <c r="D83" i="1"/>
  <c r="F78" i="1"/>
  <c r="E78" i="1"/>
  <c r="D78" i="1"/>
  <c r="F73" i="1"/>
  <c r="E73" i="1"/>
  <c r="D73" i="1"/>
  <c r="F72" i="1"/>
  <c r="E72" i="1"/>
  <c r="D72" i="1"/>
  <c r="F71" i="1"/>
  <c r="E71" i="1"/>
  <c r="D71" i="1"/>
  <c r="F70" i="1"/>
  <c r="E70" i="1"/>
  <c r="D70" i="1"/>
  <c r="F69" i="1"/>
  <c r="E69" i="1"/>
  <c r="D69" i="1"/>
  <c r="F63" i="1"/>
  <c r="E63" i="1"/>
  <c r="D63" i="1"/>
  <c r="F58" i="1"/>
  <c r="E58" i="1"/>
  <c r="D58" i="1"/>
  <c r="G54" i="1"/>
  <c r="F53" i="1"/>
  <c r="D53" i="1"/>
  <c r="F48" i="1"/>
  <c r="E48" i="1"/>
  <c r="D48" i="1"/>
  <c r="F43" i="1"/>
  <c r="E43" i="1"/>
  <c r="D43" i="1"/>
  <c r="F38" i="1"/>
  <c r="E38" i="1"/>
  <c r="D38" i="1"/>
  <c r="G34" i="1"/>
  <c r="F33" i="1"/>
  <c r="E33" i="1"/>
  <c r="D33" i="1"/>
  <c r="F32" i="1"/>
  <c r="F27" i="1" s="1"/>
  <c r="E32" i="1"/>
  <c r="E27" i="1" s="1"/>
  <c r="D32" i="1"/>
  <c r="D27" i="1" s="1"/>
  <c r="F31" i="1"/>
  <c r="F26" i="1" s="1"/>
  <c r="E31" i="1"/>
  <c r="E26" i="1" s="1"/>
  <c r="D31" i="1"/>
  <c r="D26" i="1" s="1"/>
  <c r="F30" i="1"/>
  <c r="F25" i="1" s="1"/>
  <c r="E30" i="1"/>
  <c r="E25" i="1" s="1"/>
  <c r="D30" i="1"/>
  <c r="D25" i="1" s="1"/>
  <c r="F29" i="1"/>
  <c r="F24" i="1" s="1"/>
  <c r="E29" i="1"/>
  <c r="E24" i="1" s="1"/>
  <c r="D29" i="1"/>
  <c r="D24" i="1" s="1"/>
  <c r="G133" i="1" l="1"/>
  <c r="F103" i="1"/>
  <c r="D123" i="1"/>
  <c r="G108" i="1"/>
  <c r="F68" i="1"/>
  <c r="G138" i="1"/>
  <c r="G53" i="1"/>
  <c r="E68" i="1"/>
  <c r="D68" i="1"/>
  <c r="G128" i="1"/>
  <c r="G33" i="1"/>
  <c r="E103" i="1"/>
  <c r="G124" i="1"/>
  <c r="D28" i="1"/>
  <c r="G29" i="1"/>
  <c r="F28" i="1"/>
  <c r="E28" i="1"/>
  <c r="D103" i="1"/>
  <c r="G104" i="1"/>
  <c r="F123" i="1"/>
  <c r="E123" i="1"/>
  <c r="G123" i="1" l="1"/>
  <c r="G103" i="1"/>
  <c r="D23" i="1"/>
  <c r="D98" i="1"/>
  <c r="G28" i="1"/>
  <c r="E98" i="1"/>
  <c r="E23" i="1"/>
  <c r="G24" i="1" l="1"/>
  <c r="F23" i="1"/>
  <c r="G23" i="1" s="1"/>
  <c r="G99" i="1"/>
  <c r="F98" i="1"/>
  <c r="G98" i="1" s="1"/>
  <c r="F15" i="1" l="1"/>
  <c r="E16" i="1"/>
  <c r="F16" i="1"/>
  <c r="F17" i="1"/>
  <c r="D15" i="1"/>
  <c r="D17" i="1"/>
  <c r="E15" i="1"/>
  <c r="E17" i="1"/>
  <c r="D14" i="1" l="1"/>
  <c r="E14" i="1"/>
  <c r="E13" i="1" s="1"/>
  <c r="D22" i="1"/>
  <c r="D20" i="1"/>
  <c r="E22" i="1"/>
  <c r="E21" i="1"/>
  <c r="E20" i="1"/>
  <c r="D19" i="1"/>
  <c r="F22" i="1"/>
  <c r="F21" i="1"/>
  <c r="F20" i="1"/>
  <c r="E19" i="1" l="1"/>
  <c r="E18" i="1" s="1"/>
  <c r="F19" i="1"/>
  <c r="D16" i="1"/>
  <c r="D13" i="1" s="1"/>
  <c r="F14" i="1"/>
  <c r="D21" i="1"/>
  <c r="D18" i="1" l="1"/>
  <c r="F13" i="1"/>
  <c r="G13" i="1" s="1"/>
  <c r="G14" i="1"/>
  <c r="F18" i="1"/>
  <c r="G19" i="1"/>
  <c r="D8" i="1" l="1"/>
  <c r="F8" i="1"/>
  <c r="G18" i="1"/>
  <c r="E8" i="1"/>
  <c r="G9" i="1"/>
  <c r="G8" i="1" l="1"/>
</calcChain>
</file>

<file path=xl/sharedStrings.xml><?xml version="1.0" encoding="utf-8"?>
<sst xmlns="http://schemas.openxmlformats.org/spreadsheetml/2006/main" count="586" uniqueCount="214">
  <si>
    <t xml:space="preserve"> № п/п</t>
  </si>
  <si>
    <t>Государственная программа, подпрограмма, задача, основное мероприятие, мероприятие</t>
  </si>
  <si>
    <t>Объемы и источники финансирования (тыс. руб.)</t>
  </si>
  <si>
    <t>Степень освоения средств, %</t>
  </si>
  <si>
    <t xml:space="preserve"> Результаты выполнения мероприятий </t>
  </si>
  <si>
    <t>Соисполнители, участники</t>
  </si>
  <si>
    <t>Источник</t>
  </si>
  <si>
    <t>Запланировано на отчетный год</t>
  </si>
  <si>
    <t>Кассовое исполнение ГРБС</t>
  </si>
  <si>
    <t>Фактическое исполнение</t>
  </si>
  <si>
    <t>Ожидаемые результаты реализации (краткая характеристика) мероприятий в соответствии с планом</t>
  </si>
  <si>
    <t>Фактические результаты реализации (краткая характеристика) мероприятий</t>
  </si>
  <si>
    <t>Выполнение (да/нет/частично)*</t>
  </si>
  <si>
    <t>Всего</t>
  </si>
  <si>
    <t>ОБ</t>
  </si>
  <si>
    <t>ФБ</t>
  </si>
  <si>
    <t>МБ</t>
  </si>
  <si>
    <t>ВБС</t>
  </si>
  <si>
    <t>Государственная программа "Управление региональными финансами, создание условий для эффективного и ответственного управления муниципальными финансами"</t>
  </si>
  <si>
    <t>Подпрограмма 1 "Управление региональными финансами"</t>
  </si>
  <si>
    <t>Министерство финансов Мурманской области
Комитет государственного и финансового контроля Мурманской области
Комитет государственных закупок Мурманской области</t>
  </si>
  <si>
    <t>Комитет государственного и финансового контроля Мурманской области</t>
  </si>
  <si>
    <t>Комитет государственных закупок Мурманской области</t>
  </si>
  <si>
    <t>х</t>
  </si>
  <si>
    <t>Министерство финансов Мурманской области</t>
  </si>
  <si>
    <t>Доля главных администраторов средств областного бюджета, имеющих итоговую оценку качества финансового менеджмента более 80 баллов</t>
  </si>
  <si>
    <t>Позиция Мурманской области в рейтинге субъектов Российской Федерации по уровню открытости бюджетных данных</t>
  </si>
  <si>
    <t>Отношение объема государственного долга Мурманской области по состоянию на 1 января года, следующего за отчетным, к общему годовому объему доходов бюджета Мурманской области в отчетном финансовом году (без учета объемов безвозмездных поступлений)</t>
  </si>
  <si>
    <t>Степень интеграции информационных систем в сфере управления общественными финансами</t>
  </si>
  <si>
    <t>Прирост посещаемости портала бюджетной системы Мурманской области "Бюджет для всех" к 2013 году</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</si>
  <si>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</si>
  <si>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Степень сокращения дифференциации муниципальных районов (городских округов) по уровню бюджетной обеспеченности</t>
  </si>
  <si>
    <t>Доля муниципальных образований, имеющих просроченную кредиторскую задолженность</t>
  </si>
  <si>
    <t>3.</t>
  </si>
  <si>
    <t>3.1.1.</t>
  </si>
  <si>
    <t>3.1.1.1.</t>
  </si>
  <si>
    <t>Подпрограмма 3 "Организация и осуществление контроля и надзора в бюджетно-финансовой сфере"</t>
  </si>
  <si>
    <t xml:space="preserve">Основное мероприятие 01. Осуществление внутреннего государственного финансового контроля </t>
  </si>
  <si>
    <t>Доля реализованных предписаний, представлений и предложений, направленных на соблюдение законодательства и повышение эффективности деятельности ИОГВ, ГОУ, ГОУП, ОМСУ, сформированных по результатам контрольных мероприятий;
Отношение количества главных администраторов средств областного бюджета, в отношении которых проведены проверки исполнения законодательства в бюджетно-финансовой сфере, к общему количеству главных администраторов средств областного бюджета; 
Соотношение количества контрольных мероприятий, признанных незаконными в судебном порядке, и общего количества контрольных мероприятий;
Доля взысканных денежных средств от общей суммы штрафов, наложенных на должностных лиц, привлеченных к административной ответственности.</t>
  </si>
  <si>
    <t>Организация осуществления контроля в бюджетно-финансовой сфере</t>
  </si>
  <si>
    <t xml:space="preserve">Обеспечение правомерного, результативного и экономного использования средств областного бюджета.     </t>
  </si>
  <si>
    <t xml:space="preserve">Осуществление последующего внутреннего государственного финансового контроля за использованием средств областного бюджета </t>
  </si>
  <si>
    <t>Осуществление контроля за соблюдением  бюджетного законодательства Российской Федерации и иных нормативных правовых актов, регулирующих бюджетные правоотношения</t>
  </si>
  <si>
    <t>Соблюдение финансовой дисциплины и увеличение экономии бюджетных средств вследствие сокращения неэффективных расходов областного бюджета.</t>
  </si>
  <si>
    <t>3.1.1.2.</t>
  </si>
  <si>
    <t>3.1.1.3.</t>
  </si>
  <si>
    <t>3.1.1.4.</t>
  </si>
  <si>
    <t>3.1.1.5.</t>
  </si>
  <si>
    <t>3.1.1.6.</t>
  </si>
  <si>
    <t>Проведение анализа осуществления главными администраторами средств областного бюджета внутреннего финансового контроля и внутреннего финансового аудита</t>
  </si>
  <si>
    <t>Соотношение количества проведенных анализов осуществления главными администраторами средств областного бюджета внутреннего финансового контроля, внутреннего финансового аудита и общего количества главных администраторов средств областного бюджета ежегодно составляет 100%.</t>
  </si>
  <si>
    <t>Дополнительное профессиональное образование государственных гражданских служащих, осуществляющие свою деятельность в сфере государственного и финансового контроля</t>
  </si>
  <si>
    <t xml:space="preserve">Ежегодно два сотрудника Комитета государственного и финансового контроля Мурманской области проходят обучение в сфере государственного финансового контроля. </t>
  </si>
  <si>
    <t>Осуществление в рамках своих полномочий производства по делам об административных правонарушениях по итогам проведения мероприятий последующего внутреннего государственного финансового контроля</t>
  </si>
  <si>
    <t xml:space="preserve">Производство по делам об административных правонарушениях в бюджетной сфере в порядке, установленном законодательством об административных правонарушениях, в пределах компетенции Комитета государственного и финансового контроля Мурманской области. </t>
  </si>
  <si>
    <t>Осуществление комплекса мероприятий, направленных на исполнение постановлений об административных правонарушениях за нарушение бюджетного законодательства</t>
  </si>
  <si>
    <t>3.1.1.7.</t>
  </si>
  <si>
    <t>Привлечение к административной ответственности виновных лиц, предупреждение совершения новых правонарушений в бюджетной сфере, сокращение общего числа правонарушений в указанной сфере.</t>
  </si>
  <si>
    <t xml:space="preserve">Комитет государственного и финансового контроля Мурманской области </t>
  </si>
  <si>
    <t>Основное мероприятие 02.  Осуществление контроля за соблюдением законодательства и иных нормативных правовых актов о контрактной системе в сфере закупок товаров, работ, услуг для обеспечения государственных и муниципальных нужд</t>
  </si>
  <si>
    <t>3.1.2.</t>
  </si>
  <si>
    <t>3.1.2.1.</t>
  </si>
  <si>
    <t>Доля взысканных денежных средств от общей суммы штрафов, наложенных на должностных лиц, привлеченных к административной ответственности;
Доля реализованных предписаний об устранении выявленных нарушений в сфере закупок;
Количество соглашений о взаимодействии, заключенных с контролирующими органами муниципальных образований в сфере закупок;
Соотношение количества отмененных в судебном порядке решений комиссии по контролю в сфере закупок, актов контрольных мероприятий в указанной сфере и общего количества решений и актов.</t>
  </si>
  <si>
    <t>Организация осуществления контроля за соблюдением законодательства в сфере закупок</t>
  </si>
  <si>
    <t>Проведение плановых контрольных мероприятий в соответствии с  графиком плановых проверок и внеплановых контрольных мероприятий в рамках установленных полномочий</t>
  </si>
  <si>
    <t>3.1.2.2.</t>
  </si>
  <si>
    <t>3.1.2.3.</t>
  </si>
  <si>
    <t>Проведение проверок соблюдения законодательства в сфере закупок для обеспечения государственных нужд Мурманской области</t>
  </si>
  <si>
    <t>Проведение 12 плановых проверок соблюдения законодательства в сфере закупок ежегодно.</t>
  </si>
  <si>
    <t>Рассмотрение обращений о согласовании возможности заключения государственного контракта с единственным поставщиком (исполнителем, подрядчиком)</t>
  </si>
  <si>
    <t>Предотвращение коррупции и других злоупотреблений в сфере закупок.</t>
  </si>
  <si>
    <t>3.1.2.4.</t>
  </si>
  <si>
    <t>3.1.2.5.</t>
  </si>
  <si>
    <t>Возбуждение административного производства, проведение административного расследования по выявленным нарушениям законодательства в сфере закупок, составление протоколов, рассмотрение дел об административных правонарушениях и принятие мер по их предотвращению в соответствии с законодательством об административных правонарушениях</t>
  </si>
  <si>
    <t xml:space="preserve">Производство по делам об административных правонарушениях в сфере закупок в порядке, установленном законодательством об административных правонарушениях, в пределах компетенции Комитета государственного и финансового контроля Мурманской области. </t>
  </si>
  <si>
    <t>Осуществление комплекса мероприятий, направленных на исполнение постановлений об административных правонарушениях за нарушение законодательства в сфере закупок</t>
  </si>
  <si>
    <t>Привлечение к административной ответственности виновных лиц, предупреждение совершения новых правонарушений в сфере закупок, сокращение общего числа правонарушений в указанной сфере.</t>
  </si>
  <si>
    <t>4.</t>
  </si>
  <si>
    <t>4.1.1.</t>
  </si>
  <si>
    <t>4.1.1.1.</t>
  </si>
  <si>
    <t>Подпрограмма 4 «Развитие системы управления государственными закупками Мурманской области»</t>
  </si>
  <si>
    <t>Основное мероприятие 01. Совершенствование организации деятельности заказчиков в сфере закупок товаров, работ, услуг для обеспечения государственных нужд</t>
  </si>
  <si>
    <t>Обеспечение нормативного регламентирования и осуществления процедур в сфере закупок товаров, работ, услуг для обеспечения государственных нужд Мурманской области и нужд областных бюджетных учреждений</t>
  </si>
  <si>
    <t>4.1.1.3.</t>
  </si>
  <si>
    <t>4.1.1.2.</t>
  </si>
  <si>
    <t>Подготовка нормативных правовых актов по регулированию контрактной системы Мурманской области</t>
  </si>
  <si>
    <t xml:space="preserve">Доля возвратов заявок на закупку на доработку заказчику в общем объеме заявок на закупку, направленных в уполномоченный орган;
Доля заявок на закупку, размещенных уполномоченным органом в соответствии со сводным планом-графиком </t>
  </si>
  <si>
    <t>Методическое руководство и координация деятельности заказчиков в рамках функционирования контрактной системы в сфере закупок</t>
  </si>
  <si>
    <t>Обеспечение единого подхода к организации закупок товаров, работ, услуг для обеспечения государственных нужд Мурманской области и повышение профессиональной подготовки контрактных управляющих, специалистов контрактных служб, заказчиков</t>
  </si>
  <si>
    <t>Формирование сводного плана закупок и сводного плана графика закупок для обеспечения государственных нужд Мурманской области и нужд областных бюджетных учреждений</t>
  </si>
  <si>
    <t xml:space="preserve">Обеспечение размещения заявок на закупку в соответствии со сводным планом-графиком </t>
  </si>
  <si>
    <t>4.1.2.</t>
  </si>
  <si>
    <t>Основное мероприятие 02. Обеспечение единого информационного пространства для заказчиков в сфере закупок</t>
  </si>
  <si>
    <t>Обеспечение бесперебойной работы и развитие АИС «Web-Торги-КС»</t>
  </si>
  <si>
    <t>4.1.2.1.</t>
  </si>
  <si>
    <t>4.1.2.2.</t>
  </si>
  <si>
    <t>4.1.2.3.</t>
  </si>
  <si>
    <t>Автоматизация процессов планирования, подготовки, получения, анализа, хранения, обработки, контроля и предоставления информации, касающейся подготовки и осуществления закупок, формирование отчетных форм в утвержденных форматах с использованием WEB-технологий, средств ЭЦП и шифрования</t>
  </si>
  <si>
    <t xml:space="preserve">Обеспечение единого информационного пространства
 для заказчиков в сфере закупок и работы АИС «WEB-Торги-КС» в соответствии с требованиями действующего законодательства
</t>
  </si>
  <si>
    <t>Формирование информационно – технологической инфраструктуры Комитета государственных закупок Мурманской области</t>
  </si>
  <si>
    <t>Обеспечение Комитета государственных закупок Мурманской области лицензионным программным обеспечением, техническими средствами с целью достижения качественного исполнения возложенных на него функций</t>
  </si>
  <si>
    <t>Сопровождение и развитие информационной системы в сфере закупок для государственных нужд Мурманской области и нужд областных бюджетных учреждений</t>
  </si>
  <si>
    <t>Обеспечение интеграции и доступа к информации по осуществлению закупок, справочным и аналитическим материалам, расширение функциональных возможностей АИС в соответствии с законодательством о контрактной системе</t>
  </si>
  <si>
    <t>Ежегодное проведение 28 плановых контрольных мероприятий в рамках осуществления последующего внутреннего государственного финансового контроля за использованием средств областного бюджета.</t>
  </si>
  <si>
    <t>да</t>
  </si>
  <si>
    <t>частично</t>
  </si>
  <si>
    <t>Закупки товаров, работ, услуг для обеспечения государственных и муниципальных нужд Мурманской области размещены в сроки, соответствующие сводному плану-графику.</t>
  </si>
  <si>
    <t>На основании заключенного в 2015 году контракта выполняются работы по сопровождению и обеспечивается бесперебойное функционирование автоматизированной информационной системы управления государственными закупками Мурманской области «WEB-Торги-КС».</t>
  </si>
  <si>
    <t xml:space="preserve"> </t>
  </si>
  <si>
    <t xml:space="preserve">На основании заключенного в 2015 году контракта выполняются работы по модернизации программного обеспечения в соответствии с требованиями действующего законодательства Российской Федерации.
</t>
  </si>
  <si>
    <t>Код ГРБС</t>
  </si>
  <si>
    <t>Комитет обеспечил правомерное, результативное и экономное использование средств областного бюджета при осуществлении функции внутреннего государственного контроля и надзора в бюджетно-финансовой сфере. Данный вид контроля осуществляет отдел финансового контроля Комитета. 
Проверки проводятся в соответствии с Планом, утверждаемым Губернатором Мурманской области на каждое полугодие, внеплановые контрольные мероприятия проводились в рамках полномочий по поручениям Губернатора Мурманской области</t>
  </si>
  <si>
    <t>На территории Мурманской области приняты нормативные правовые акты, направленные на:
- реализацию антикризисных мер в сфере закупок, а именно поддержание финансовой устойчивости поставщиков в период экономической нестабильности;
- повышение результативности осуществления закупок лекарственных препаратов, включенных в перечень ЖНВЛП, повышение доступности лекарственных препаратов из перечня ЖНВЛП;
- реализацию планирования закупок для обеспечения государственных нужд</t>
  </si>
  <si>
    <t>В рамках исполнения функций по методологическому сопровождению проведено 32 обучающих семинара на базе Комитета (свыше 417 человек приняли участие), проведено 5 семинаров для муниципальных образований Мурманской области, в которых приняли участие более 357 человек. Также проведено 1 заседание экспертного совета в сфере закупок, 5 заседаний рабочей группы при экспертном совете, 7 заседаний Общественного совета</t>
  </si>
  <si>
    <t>С целью достижения качественного исполнения возложенных  функций Комитет государственных закупок Мурманской области обеспечен техническими средствами в полном объеме, установлено необходимое  лицензионное программное обеспечение.</t>
  </si>
  <si>
    <t xml:space="preserve">проведение аукциона запланировано на октябрь 2016 года
</t>
  </si>
  <si>
    <t>проведение закупок запланировано на IV квартал 2016 года</t>
  </si>
  <si>
    <t>Доля муниципальных образований, получивших субсидии на реализацию муниципальных программ повышения эффективности бюджетных расходов</t>
  </si>
  <si>
    <t>Сведения о ходе реализации мероприятий государственной программы за 2016 год</t>
  </si>
  <si>
    <t>Сведения о достижении значений показателей государственной программы</t>
  </si>
  <si>
    <t>№ п/п</t>
  </si>
  <si>
    <t>Государственная программа, подпрограмма, показатель</t>
  </si>
  <si>
    <t>Ед. измерения</t>
  </si>
  <si>
    <t>Направленность</t>
  </si>
  <si>
    <t>Значение показателя</t>
  </si>
  <si>
    <t>Соисполнитель, ответственный за выполнение показателя</t>
  </si>
  <si>
    <t>Год, предшествующий отчетному</t>
  </si>
  <si>
    <t>Отчетный год</t>
  </si>
  <si>
    <t>Факт</t>
  </si>
  <si>
    <t>План</t>
  </si>
  <si>
    <t>Целевые показатели государственной программы</t>
  </si>
  <si>
    <t>0.1</t>
  </si>
  <si>
    <t>%</t>
  </si>
  <si>
    <t>æ</t>
  </si>
  <si>
    <t>0.2</t>
  </si>
  <si>
    <t>Сохранение долгосрочного кредитного рейтинга Мурманской области по шкале международных рейтинговых агентств на позиции "Стабильный"</t>
  </si>
  <si>
    <t>да - 1, нет - 0</t>
  </si>
  <si>
    <t>ä</t>
  </si>
  <si>
    <t>0.3</t>
  </si>
  <si>
    <t>Степень качества управления региональными финансами, присвоенная Мурманской области Министерством финансов Российской Федерации</t>
  </si>
  <si>
    <t>группа</t>
  </si>
  <si>
    <t>II</t>
  </si>
  <si>
    <t>0.4</t>
  </si>
  <si>
    <t>0.5</t>
  </si>
  <si>
    <t>ед.</t>
  </si>
  <si>
    <t>0.6</t>
  </si>
  <si>
    <t>0.7</t>
  </si>
  <si>
    <t>Удельный вес объема проверенных средств в составе расходов бюджета</t>
  </si>
  <si>
    <t xml:space="preserve">Комитет государственного и финансового контроля Мурманской области
</t>
  </si>
  <si>
    <t>Целевые показатели подпрограммы 1</t>
  </si>
  <si>
    <t>1.1</t>
  </si>
  <si>
    <t>1.2</t>
  </si>
  <si>
    <t>1.3</t>
  </si>
  <si>
    <t>место по РФ</t>
  </si>
  <si>
    <t>1.4</t>
  </si>
  <si>
    <t>1.5</t>
  </si>
  <si>
    <t>раз</t>
  </si>
  <si>
    <t>Целевые показатели подпрограммы 2</t>
  </si>
  <si>
    <t>2.1</t>
  </si>
  <si>
    <t>Доля дотаций, субсидий, субвенций, распределенных по утвержденным методикам, в общем объеме дотаций, субсидий, субвенций</t>
  </si>
  <si>
    <t>2.2</t>
  </si>
  <si>
    <t>2.3</t>
  </si>
  <si>
    <t>2.4</t>
  </si>
  <si>
    <t>2.5</t>
  </si>
  <si>
    <t>Количество муниципальных образований, имеющих высокое и надлежащее качество управления муниципальными финансами</t>
  </si>
  <si>
    <t>Целевые показатели подпрограммы 3</t>
  </si>
  <si>
    <t>3.1</t>
  </si>
  <si>
    <t>Доля реализованных предписаний, представлений и предложений, направленных на соблюдение законодательства и повышение эффективности деятельности ИОГВ, ГОУ, ГОУП, ОМСУ, сформированных по результатам контрольных мероприятий</t>
  </si>
  <si>
    <t>3.2</t>
  </si>
  <si>
    <t>Отношение количества главных администраторов средств областного бюджета, в отношении которых проведены проверки исполнения законодательства в бюджетно-финансовой сфере, к общему количеству главных администраторов средств областного бюджета</t>
  </si>
  <si>
    <t>3.3</t>
  </si>
  <si>
    <t>3.4</t>
  </si>
  <si>
    <t>Доля взысканных денежных средств от общей суммы штрафов, наложенных на должностных лиц, привлеченных к административной ответственности</t>
  </si>
  <si>
    <t>3.5</t>
  </si>
  <si>
    <t>Доля реализованных предписаний об устранении выявленных нарушений в сфере закупок</t>
  </si>
  <si>
    <t>3.6</t>
  </si>
  <si>
    <t>Количество соглашений о взаимодействии, заключенных с контролирующими органами муниципальных образований в сфере закупок</t>
  </si>
  <si>
    <t>единиц</t>
  </si>
  <si>
    <t>3.7</t>
  </si>
  <si>
    <t>Соотношение количества отмененных в судебном порядке решений комиссии по контролю в сфере закупок, актов контрольных мероприятий в указанной сфере и общего количества решений и актов</t>
  </si>
  <si>
    <t>Подпрограмма 4 "Развитие системы управления государственными закупками Мурманской области"</t>
  </si>
  <si>
    <t>Целевые показатели подпрограммы 4</t>
  </si>
  <si>
    <t>4.1</t>
  </si>
  <si>
    <t>Доля возвратов заявок на закупку на доработку заказчику в общем объеме заявок на закупку, направленных в уполномоченный орган</t>
  </si>
  <si>
    <t>4.2</t>
  </si>
  <si>
    <t>Доля заявок на закупку, размещенных уполномоченным органом в соответствии со сводным планом-графиком</t>
  </si>
  <si>
    <t>4.3</t>
  </si>
  <si>
    <t>Обеспечение бесперебойной работы и развитие АИС "Web-Торги-КС"</t>
  </si>
  <si>
    <t>Причины низкой степени освоения средств (менее 95 %), невыполнения мероприятий</t>
  </si>
  <si>
    <t>Степень достижения показателя (ДП)</t>
  </si>
  <si>
    <t xml:space="preserve">Динамика значения показателя по сравнению с предшествующим годом (ДИН) </t>
  </si>
  <si>
    <t>Отношение дефицита областного бюджета к общему годовому объему доходов областного бюджета без учета объема безвозмездных поступлений в отчетном финансовом году</t>
  </si>
  <si>
    <t>I</t>
  </si>
  <si>
    <t>Отношение объема бюджетных ассигнований, предусмотренных (исполненных) в консолидированном бюджете Мурманской области на поэтапное повышение оплаты труда отдельных категорий работников бюджетной сферы, к объему бюджетных ассигнований, рассчитанных исходя из темпов роста заработной платы определенных категорий работников, установленных в "дорожных картах"</t>
  </si>
  <si>
    <t xml:space="preserve">Количество муниципальных образований, в бюджетах которых доля межбюджетных трансфертов из других бюджетов бюджетной системы Российской Федерации превышает 70 процентов объема собственных доходов местных бюджетов
</t>
  </si>
  <si>
    <t>Доля расходов местных бюджетов, формируемых в рамках муниципальных программ</t>
  </si>
  <si>
    <t xml:space="preserve"> Соотношение количества контрольных мероприятий, признанных незаконными в судебном порядке, и общего количества контрольных мероприятий</t>
  </si>
  <si>
    <t>Таблица № 11а Приложения № 5 к Порядку</t>
  </si>
  <si>
    <t>Таблица № 11в Приложения № 5 к Порядку</t>
  </si>
  <si>
    <t>Причины отклонения от плана и причины негативной динамики  (более чем на 5%)</t>
  </si>
  <si>
    <t>Проведено 28 плановых контрольных мероприятий и 3 внеплановых контрольных мероприятия в рамках осуществления последующего внутреннего государственного финансового контроля за использованием средств областного бюджета. Проверено 38 юридических лиц, в том числе 7 исполнительных органов государственной власти, 19 государственных и муниципальных предприятий и учреждений, 12 органов местного самоуправления, получавших межбюджетные трансферты из областного бюджета. Выявлено финансовых нарушений на общую сумму 16 969 908,34 руб.</t>
  </si>
  <si>
    <t>Главные администраторы средств областного бюджета направляют в адрес Комитета материалы внутреннего финансового контроля и внутреннего финансового аудита. Соотношение количества проведенных анализов осуществления главными администраторами средств областного бюджета внутреннего финансового контроля, внутреннего финансового аудита и общего количества главных администраторов средств областного бюджета, обязанных в соответствии с бюджетным законодательством предоставлять информацию для анализа, за 2016 год составляет 100%</t>
  </si>
  <si>
    <t>Фактически за 2016 год прошли обучение 2 сотрудника Комитета, в том числе в сфере закупок</t>
  </si>
  <si>
    <t>В соответствии с Планом, утвержденным Губернатором Мурманской области на каждое полугодие, проведено 12 плановых контрольных мероприятия; также проведено 41 внеплановое контрольное мероприятие в рамках установленных полномочий. Отделом государственного контроля принято участие в проведении 4 совместных с органами прокуратуры контрольных мероприятиях. Проверено 55 юридических лиц, в том числе 6 исполнительных органов государственной власти, 4 органа местного самоуправления, 45 государственных и муниципальных учреждений.</t>
  </si>
  <si>
    <t xml:space="preserve">Из поступивших 46 обращений о согласовании закупки у единственного поставщика согласовано 46 обращений. </t>
  </si>
  <si>
    <r>
      <t>В целях повышения эффективности работы органов местного самоуправления, уполномоченных на осуществление контроля в сфере закупок, обмена опытом и информацией о выявленных нарушениях законодательства о контрактной системе в сфере закупок в 2015 и 2016 годах Комитетом заключены соглашения о взаимодействии (сотрудничестве) с органами, уполномоченными на осуществление контроля в сфере закупок,</t>
    </r>
    <r>
      <rPr>
        <b/>
        <sz val="9"/>
        <color theme="1"/>
        <rFont val="Times New Roman"/>
        <family val="1"/>
        <charset val="204"/>
      </rPr>
      <t xml:space="preserve"> </t>
    </r>
    <r>
      <rPr>
        <sz val="9"/>
        <color theme="1"/>
        <rFont val="Times New Roman"/>
        <family val="1"/>
        <charset val="204"/>
      </rPr>
      <t>всех муниципальных образований</t>
    </r>
    <r>
      <rPr>
        <b/>
        <sz val="9"/>
        <color theme="1"/>
        <rFont val="Times New Roman"/>
        <family val="1"/>
        <charset val="204"/>
      </rPr>
      <t xml:space="preserve"> </t>
    </r>
    <r>
      <rPr>
        <sz val="9"/>
        <color theme="1"/>
        <rFont val="Times New Roman"/>
        <family val="1"/>
        <charset val="204"/>
      </rPr>
      <t>Мурманской области (муниципальные районы и городские округа).</t>
    </r>
  </si>
  <si>
    <t>Более высокая степень достижения показателя и отклонение  в 2016 году от плана связано с проверкой большего количество юридических лиц, которым выдано большее количество предписаний и представлений</t>
  </si>
  <si>
    <t>Данный вид контроля осуществляет отдел государственного контроля Комитета. Проверки проводятся в соответствии с единым планом, утверждаемым Губернатором Мурманской области на каждое полугодие, внеплановые контрольные мероприятия проводятся в рамках полномочий. В сфере контроля за соблюдением требований законодательства Российской Федерации и иных нормативных правовых актов о контрактной системе в сфере закупок в 2016 году Комитетом проверено 2,83 % общего объема утвержденных расходов областного бюджета (1 541 886 877,23 руб. / (55 761 944 400,00 руб. - 1 218 319 700,00 руб.)*100).</t>
  </si>
  <si>
    <t>Использование онлайн вэбинара для обучения второго сотрудника в связи с нехваткой денежных средств на полноценное обучение на курсах повышения квалификации в г.Санкт-Петербурге.</t>
  </si>
  <si>
    <t>Привлеченные к административной ответственности лица извещаются об окончании срока исполнении постановлений об административных правонарушениях и предупреждаются об административной ответственности за неисполнение или несвоевременное исполнение указанных постановлений. По 96 постановлениям о наложении штрафа привлечены к административной ответственности должностные лица государственных и муниципальных заказчиков Мурманской области; из 126 постановлений об административном правонарушении в отношении 28 должностных лиц приняты решения о прекращении административного производства в связи с малозначительностью, объявлены замечания. За 2016 год наложены штрафы в размере 1 499 560,00 руб., взыскано штрафов на сумму 1 741 500,00 руб., в том числе на сумму 411 940,00 руб., наложенных в конце 2015 года. В областной бюджет поступило штрафов на сумму 726 560,00 руб., в бюджеты муниципальных образований – на сумму 1 014 940,00 руб.</t>
  </si>
  <si>
    <t>Комитетом ведется производство по делам об административных правонарушениях в сфере закупок. По результатам проверок за 2016 год  Комитетом выявлено 541 нарушение законодательства в сфере закупок, выдано 6 предписаний, из которых исполнено 6; составлено 100 протоколов об административных правонарушениях, вынесено 126 постановлений об административных правонарушениях, в том числе 98 – по делам об административных правонарушениях, возбужденных Комитетом, 26 - по инициативе органов прокуратуры. По возбужденным Комитетом административным делам вынесено 72 постановления о наложении штрафа, 26 – о прекращении административного производства; 2 постановления о прекращении дел вынесено Мировыми судьями по составленным Комитетом протоколам об административных правонарушениях по ч.1 ст. 20.25 КоАП РФ. По делам об административных правонарушениях, возбужденных по инициативе органов прокуратуры, вынесено 24  постановления о наложении штрафов, 2 - о прекращении производства; в правоохранительные органы направлено 12 материалов, содержащих информацию о нарушениях, имеющих признаки уголовно наказуемых деяний, из них по 7 материалам возбуждены уголовные, административные дела, вынесены представления.</t>
  </si>
  <si>
    <t>При осуществлении последующего внутреннего государственного финансового контроля Комитетом установлено нецелевое использование средств областного бюджета на сумму 310 811,06 руб., использование бюджетных средств с нарушением законодательства на сумму 11 821 213,90 руб., неэффективное использование бюджетных средств на сумму 4 837 883,38 руб. По предписаниям, выданным Комитетом за  2016 год, предъявлено к возмещению в областной бюджет 670 165,72 руб., возмещено в доход областного бюджета 617 900,09 руб. Администраторами этих доходов являются соответствующие ведомства. Комитетом направлено 3 материала в правоохранительные органы на общую сумму 16 147 650,64 руб.</t>
  </si>
  <si>
    <t xml:space="preserve">Производство по 6 делам об административных правонарушениях в бюджетной сфере по итогам проведения мероприятий последующего внутреннего государственного финансового контроля осуществлено в отношении 4 юридических лиц и 2 физических лиц.
Вынесено 5 постановлений о наложении штрафов, и 1 - о прекращении производства в отношении юридического лица в связи с малозначительностью.
Производство по 6 делам об административных правонарушениях в бюджетной сфере по итогам проведения мероприятий последующего внутреннего государственного финансового контроля осуществлено в отношении 4 юридических лиц и 2 физических лиц.
Вынесено 5 постановлений о наложении штрафов, и 1 - о прекращении производства в отношении юридического лица в связи с малозначительностью.
</t>
  </si>
  <si>
    <t>В бюджетной сфере за 2016 год к административной ответственности привлечено 2 физических лица на общую сумму 30 000,00 руб. и 2 юридических лица на общую сумму 5 292,71 руб. За 2016 год взысканы штрафы в общей сумме 35 292,71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</si>
</sst>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р_._-;\-* #,##0.00_р_._-;_-* &quot;-&quot;??_р_._-;_-@_-"/>
    <numFmt numFmtId="165" formatCode="#,##0.0_ ;\-#,##0.0\ "/>
    <numFmt numFmtId="166" formatCode="#,##0.0"/>
    <numFmt numFmtId="167" formatCode="0.0"/>
    <numFmt numFmtId="168" formatCode="_-* #,##0.0_р_._-;\-* #,##0.0_р_._-;_-* &quot;-&quot;??_р_._-;_-@_-"/>
    <numFmt numFmtId="169" formatCode="_-* #,##0.0_р_._-;\-* #,##0.0_р_._-;_-* &quot;-&quot;?_р_._-;_-@_-"/>
    <numFmt numFmtId="170" formatCode="0.0%"/>
    <numFmt numFmtId="171" formatCode="_(* #,##0.00_);_(* \(#,##0.00\);_(* &quot;-&quot;??_);_(@_)"/>
  </numFmts>
  <fonts count="33" x14ac:knownFonts="1">
    <font>
      <sz val="11"/>
      <color theme="1"/>
      <name val="Calibri"/>
      <family val="2"/>
      <charset val="204"/>
      <scheme val="minor"/>
    </font>
    <font>
      <sz val="11"/>
      <color theme="1"/>
      <name val="Calibri"/>
      <family val="2"/>
      <charset val="204"/>
      <scheme val="minor"/>
    </font>
    <font>
      <b/>
      <sz val="8"/>
      <name val="Times New Roman"/>
      <family val="1"/>
      <charset val="204"/>
    </font>
    <font>
      <sz val="8"/>
      <name val="Times New Roman"/>
      <family val="1"/>
      <charset val="204"/>
    </font>
    <font>
      <sz val="11"/>
      <name val="Calibri"/>
      <family val="2"/>
      <charset val="204"/>
      <scheme val="minor"/>
    </font>
    <font>
      <i/>
      <sz val="12"/>
      <name val="Times New Roman"/>
      <family val="1"/>
      <charset val="204"/>
    </font>
    <font>
      <b/>
      <sz val="11"/>
      <name val="Times New Roman"/>
      <family val="1"/>
      <charset val="204"/>
    </font>
    <font>
      <b/>
      <sz val="11"/>
      <name val="Calibri"/>
      <family val="2"/>
      <charset val="204"/>
      <scheme val="minor"/>
    </font>
    <font>
      <i/>
      <sz val="8"/>
      <name val="Times New Roman"/>
      <family val="1"/>
      <charset val="204"/>
    </font>
    <font>
      <i/>
      <sz val="11"/>
      <name val="Calibri"/>
      <family val="2"/>
      <charset val="204"/>
      <scheme val="minor"/>
    </font>
    <font>
      <sz val="9"/>
      <name val="Times New Roman"/>
      <family val="1"/>
      <charset val="204"/>
    </font>
    <font>
      <sz val="11"/>
      <name val="Calibri"/>
      <family val="2"/>
    </font>
    <font>
      <b/>
      <sz val="10"/>
      <color rgb="FF000000"/>
      <name val="Arial Cyr"/>
      <family val="2"/>
    </font>
    <font>
      <sz val="10"/>
      <color rgb="FF000000"/>
      <name val="Arial Cyr"/>
      <family val="2"/>
    </font>
    <font>
      <b/>
      <sz val="12"/>
      <color rgb="FF000000"/>
      <name val="Arial Cyr"/>
      <family val="2"/>
    </font>
    <font>
      <i/>
      <sz val="10"/>
      <color rgb="FF000000"/>
      <name val="Arial Cyr"/>
      <family val="2"/>
    </font>
    <font>
      <sz val="11"/>
      <name val="Calibri"/>
      <family val="2"/>
      <scheme val="minor"/>
    </font>
    <font>
      <sz val="14"/>
      <color theme="1"/>
      <name val="Calibri"/>
      <family val="2"/>
      <charset val="204"/>
      <scheme val="minor"/>
    </font>
    <font>
      <sz val="12"/>
      <color theme="1"/>
      <name val="Calibri"/>
      <family val="2"/>
      <charset val="204"/>
      <scheme val="minor"/>
    </font>
    <font>
      <sz val="12"/>
      <name val="Times New Roman"/>
      <family val="1"/>
      <charset val="204"/>
    </font>
    <font>
      <u/>
      <sz val="11"/>
      <color theme="10"/>
      <name val="Calibri"/>
      <family val="2"/>
      <charset val="204"/>
      <scheme val="minor"/>
    </font>
    <font>
      <sz val="11"/>
      <name val="Times New Roman"/>
      <family val="1"/>
      <charset val="204"/>
    </font>
    <font>
      <sz val="10"/>
      <name val="Times New Roman"/>
      <family val="1"/>
      <charset val="204"/>
    </font>
    <font>
      <b/>
      <sz val="12"/>
      <color rgb="FFFF0000"/>
      <name val="Wingdings"/>
      <charset val="2"/>
    </font>
    <font>
      <b/>
      <sz val="12"/>
      <color rgb="FF00FF00"/>
      <name val="Wingdings"/>
      <charset val="2"/>
    </font>
    <font>
      <i/>
      <sz val="11"/>
      <name val="Times New Roman"/>
      <family val="1"/>
      <charset val="204"/>
    </font>
    <font>
      <b/>
      <sz val="12"/>
      <name val="Times New Roman"/>
      <family val="1"/>
      <charset val="204"/>
    </font>
    <font>
      <sz val="11"/>
      <color rgb="FFC00000"/>
      <name val="Calibri"/>
      <family val="2"/>
      <charset val="204"/>
      <scheme val="minor"/>
    </font>
    <font>
      <i/>
      <sz val="10"/>
      <color rgb="FFC00000"/>
      <name val="Arial Cyr"/>
    </font>
    <font>
      <sz val="9"/>
      <color rgb="FFC00000"/>
      <name val="Times New Roman"/>
      <family val="1"/>
      <charset val="204"/>
    </font>
    <font>
      <b/>
      <sz val="14"/>
      <color theme="1"/>
      <name val="Times New Roman"/>
      <family val="1"/>
      <charset val="204"/>
    </font>
    <font>
      <sz val="9"/>
      <color theme="1"/>
      <name val="Times New Roman"/>
      <family val="1"/>
      <charset val="204"/>
    </font>
    <font>
      <b/>
      <sz val="9"/>
      <color theme="1"/>
      <name val="Times New Roman"/>
      <family val="1"/>
      <charset val="204"/>
    </font>
  </fonts>
  <fills count="11">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00FF00"/>
      </patternFill>
    </fill>
    <fill>
      <patternFill patternType="solid">
        <fgColor rgb="FF00FFFF"/>
      </patternFill>
    </fill>
    <fill>
      <patternFill patternType="solid">
        <fgColor rgb="FFC0C0C0"/>
      </patternFill>
    </fill>
    <fill>
      <patternFill patternType="solid">
        <fgColor rgb="FFCCFFCC"/>
      </patternFill>
    </fill>
    <fill>
      <patternFill patternType="solid">
        <fgColor rgb="FFCCFFFF"/>
      </patternFill>
    </fill>
    <fill>
      <patternFill patternType="solid">
        <fgColor rgb="FFEEEEEE"/>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s>
  <cellStyleXfs count="24">
    <xf numFmtId="0" fontId="0" fillId="0" borderId="0"/>
    <xf numFmtId="164" fontId="1" fillId="0" borderId="0" applyFont="0" applyFill="0" applyBorder="0" applyAlignment="0" applyProtection="0"/>
    <xf numFmtId="0" fontId="11" fillId="0" borderId="0"/>
    <xf numFmtId="0" fontId="12" fillId="0" borderId="15">
      <alignment horizontal="center" vertical="center" wrapText="1"/>
    </xf>
    <xf numFmtId="49" fontId="13" fillId="0" borderId="15">
      <alignment horizontal="left" shrinkToFit="1"/>
    </xf>
    <xf numFmtId="4" fontId="13" fillId="0" borderId="15">
      <alignment horizontal="right" vertical="top" shrinkToFit="1"/>
    </xf>
    <xf numFmtId="0" fontId="12" fillId="5" borderId="15">
      <alignment horizontal="left"/>
    </xf>
    <xf numFmtId="4" fontId="12" fillId="6" borderId="15">
      <alignment horizontal="right" vertical="top" shrinkToFit="1"/>
    </xf>
    <xf numFmtId="0" fontId="16" fillId="0" borderId="0"/>
    <xf numFmtId="0" fontId="16" fillId="0" borderId="0"/>
    <xf numFmtId="0" fontId="13" fillId="0" borderId="0"/>
    <xf numFmtId="0" fontId="13" fillId="0" borderId="0"/>
    <xf numFmtId="0" fontId="16" fillId="0" borderId="0"/>
    <xf numFmtId="0" fontId="13" fillId="7" borderId="0"/>
    <xf numFmtId="0" fontId="14" fillId="0" borderId="0">
      <alignment horizontal="center" wrapText="1"/>
    </xf>
    <xf numFmtId="0" fontId="13" fillId="0" borderId="0"/>
    <xf numFmtId="0" fontId="13" fillId="7" borderId="16"/>
    <xf numFmtId="0" fontId="13" fillId="0" borderId="17"/>
    <xf numFmtId="0" fontId="13" fillId="7" borderId="18"/>
    <xf numFmtId="0" fontId="13" fillId="7" borderId="19"/>
    <xf numFmtId="49" fontId="13" fillId="8" borderId="15">
      <alignment horizontal="left" shrinkToFit="1"/>
    </xf>
    <xf numFmtId="4" fontId="13" fillId="9" borderId="15">
      <alignment horizontal="right" vertical="top" shrinkToFit="1"/>
    </xf>
    <xf numFmtId="0" fontId="15" fillId="0" borderId="0">
      <alignment wrapText="1"/>
    </xf>
    <xf numFmtId="0" fontId="20" fillId="0" borderId="0" applyNumberFormat="0" applyFill="0" applyBorder="0" applyAlignment="0" applyProtection="0"/>
  </cellStyleXfs>
  <cellXfs count="159">
    <xf numFmtId="0" fontId="0" fillId="0" borderId="0" xfId="0"/>
    <xf numFmtId="166" fontId="3" fillId="0" borderId="2" xfId="0" applyNumberFormat="1"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NumberFormat="1" applyFont="1" applyAlignment="1">
      <alignment horizontal="center"/>
    </xf>
    <xf numFmtId="0" fontId="4" fillId="0" borderId="0" xfId="0" applyFont="1"/>
    <xf numFmtId="0" fontId="4" fillId="0" borderId="0" xfId="0" applyFont="1" applyAlignment="1">
      <alignment horizontal="center"/>
    </xf>
    <xf numFmtId="0" fontId="5" fillId="0" borderId="0" xfId="0" applyFont="1" applyAlignment="1">
      <alignment horizontal="right" vertical="center"/>
    </xf>
    <xf numFmtId="0" fontId="3" fillId="0" borderId="6"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70" fontId="2" fillId="3" borderId="2" xfId="0" applyNumberFormat="1" applyFont="1" applyFill="1" applyBorder="1" applyAlignment="1">
      <alignment vertical="center" wrapText="1"/>
    </xf>
    <xf numFmtId="0" fontId="7" fillId="3" borderId="0" xfId="0" applyFont="1" applyFill="1"/>
    <xf numFmtId="170" fontId="2" fillId="3" borderId="2" xfId="0" applyNumberFormat="1" applyFont="1" applyFill="1" applyBorder="1" applyAlignment="1">
      <alignment horizontal="center" vertical="center" wrapText="1"/>
    </xf>
    <xf numFmtId="170" fontId="3" fillId="0" borderId="2" xfId="0" applyNumberFormat="1" applyFont="1" applyFill="1" applyBorder="1" applyAlignment="1">
      <alignment vertical="center" wrapText="1"/>
    </xf>
    <xf numFmtId="0" fontId="2" fillId="2" borderId="2" xfId="0" applyFont="1" applyFill="1" applyBorder="1" applyAlignment="1">
      <alignment horizontal="center" vertical="center" wrapText="1"/>
    </xf>
    <xf numFmtId="168" fontId="2" fillId="2" borderId="2" xfId="1" applyNumberFormat="1" applyFont="1" applyFill="1" applyBorder="1" applyAlignment="1">
      <alignment horizontal="right" vertical="center" wrapText="1"/>
    </xf>
    <xf numFmtId="170" fontId="2" fillId="2" borderId="2" xfId="0" applyNumberFormat="1" applyFont="1" applyFill="1" applyBorder="1" applyAlignment="1">
      <alignment vertical="center" wrapText="1"/>
    </xf>
    <xf numFmtId="0" fontId="7" fillId="2" borderId="0" xfId="0" applyFont="1" applyFill="1"/>
    <xf numFmtId="167" fontId="2" fillId="2" borderId="2" xfId="0" applyNumberFormat="1" applyFont="1" applyFill="1" applyBorder="1" applyAlignment="1">
      <alignment vertical="center" wrapText="1"/>
    </xf>
    <xf numFmtId="170" fontId="2" fillId="2" borderId="2" xfId="0" applyNumberFormat="1" applyFont="1" applyFill="1" applyBorder="1" applyAlignment="1">
      <alignment horizontal="center" vertical="center" wrapText="1"/>
    </xf>
    <xf numFmtId="0" fontId="9" fillId="0" borderId="0" xfId="0" applyFont="1"/>
    <xf numFmtId="170" fontId="8" fillId="0" borderId="2" xfId="0" applyNumberFormat="1" applyFont="1" applyFill="1" applyBorder="1" applyAlignment="1">
      <alignment horizontal="center" vertical="center" wrapText="1"/>
    </xf>
    <xf numFmtId="0" fontId="4" fillId="0" borderId="0" xfId="0" applyNumberFormat="1" applyFont="1" applyFill="1" applyAlignment="1">
      <alignment horizontal="center"/>
    </xf>
    <xf numFmtId="0" fontId="4" fillId="0" borderId="0" xfId="0" applyFont="1" applyFill="1"/>
    <xf numFmtId="0" fontId="4" fillId="0" borderId="0" xfId="0" applyFont="1" applyFill="1" applyAlignment="1">
      <alignment horizontal="center"/>
    </xf>
    <xf numFmtId="0" fontId="10" fillId="0" borderId="0" xfId="0" applyNumberFormat="1" applyFont="1" applyFill="1" applyAlignment="1">
      <alignment horizontal="left" vertical="top"/>
    </xf>
    <xf numFmtId="0" fontId="10" fillId="0" borderId="0" xfId="0" applyFont="1" applyFill="1" applyAlignment="1">
      <alignment vertical="top"/>
    </xf>
    <xf numFmtId="0" fontId="10" fillId="0" borderId="0" xfId="0" applyFont="1" applyFill="1" applyAlignment="1">
      <alignment horizontal="center" vertical="top"/>
    </xf>
    <xf numFmtId="167" fontId="3" fillId="0" borderId="2" xfId="0" applyNumberFormat="1" applyFont="1" applyFill="1" applyBorder="1" applyAlignment="1">
      <alignment vertical="center" wrapText="1"/>
    </xf>
    <xf numFmtId="167" fontId="2" fillId="3" borderId="2" xfId="0" applyNumberFormat="1" applyFont="1" applyFill="1" applyBorder="1" applyAlignment="1">
      <alignment vertical="center" wrapText="1"/>
    </xf>
    <xf numFmtId="165" fontId="2" fillId="3" borderId="2" xfId="0" applyNumberFormat="1" applyFont="1" applyFill="1" applyBorder="1" applyAlignment="1">
      <alignment vertical="center" wrapText="1"/>
    </xf>
    <xf numFmtId="0" fontId="3" fillId="0" borderId="2" xfId="0" applyFont="1" applyFill="1" applyBorder="1" applyAlignment="1">
      <alignment horizontal="center" vertical="center" wrapText="1"/>
    </xf>
    <xf numFmtId="170" fontId="3" fillId="0"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166" fontId="8" fillId="10" borderId="2" xfId="0" applyNumberFormat="1" applyFont="1" applyFill="1" applyBorder="1" applyAlignment="1">
      <alignment vertical="center" wrapText="1"/>
    </xf>
    <xf numFmtId="0" fontId="9" fillId="10" borderId="0" xfId="0" applyFont="1" applyFill="1"/>
    <xf numFmtId="170" fontId="8" fillId="10" borderId="2" xfId="0" applyNumberFormat="1" applyFont="1" applyFill="1" applyBorder="1" applyAlignment="1">
      <alignment horizontal="center" vertical="center" wrapText="1"/>
    </xf>
    <xf numFmtId="167" fontId="8" fillId="10" borderId="2" xfId="0" applyNumberFormat="1" applyFont="1" applyFill="1" applyBorder="1" applyAlignment="1">
      <alignment vertical="center" wrapText="1"/>
    </xf>
    <xf numFmtId="170" fontId="3" fillId="10" borderId="2" xfId="0" applyNumberFormat="1" applyFont="1" applyFill="1" applyBorder="1" applyAlignment="1">
      <alignment vertical="center" wrapText="1"/>
    </xf>
    <xf numFmtId="168" fontId="8" fillId="10" borderId="2" xfId="1" applyNumberFormat="1" applyFont="1" applyFill="1" applyBorder="1" applyAlignment="1">
      <alignment horizontal="right" vertical="center" wrapText="1"/>
    </xf>
    <xf numFmtId="0" fontId="17" fillId="0" borderId="0" xfId="0" applyNumberFormat="1" applyFont="1" applyAlignment="1">
      <alignment horizontal="center"/>
    </xf>
    <xf numFmtId="0" fontId="17" fillId="0" borderId="0" xfId="0" applyFont="1"/>
    <xf numFmtId="0" fontId="17" fillId="0" borderId="0" xfId="0" applyFont="1" applyAlignment="1">
      <alignment horizontal="center"/>
    </xf>
    <xf numFmtId="0" fontId="18" fillId="0" borderId="0" xfId="0" applyFont="1"/>
    <xf numFmtId="0" fontId="18" fillId="0" borderId="0" xfId="0" applyNumberFormat="1" applyFont="1" applyAlignment="1">
      <alignment horizontal="center"/>
    </xf>
    <xf numFmtId="0" fontId="18" fillId="0" borderId="0" xfId="0" applyFont="1" applyAlignment="1">
      <alignment horizontal="center"/>
    </xf>
    <xf numFmtId="0" fontId="19" fillId="0" borderId="2" xfId="0" applyFont="1" applyBorder="1" applyAlignment="1">
      <alignment horizontal="center" vertical="center" wrapText="1"/>
    </xf>
    <xf numFmtId="0" fontId="21" fillId="0" borderId="2"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22" fillId="0" borderId="2" xfId="0" applyFont="1" applyBorder="1" applyAlignment="1">
      <alignment vertical="center" wrapText="1"/>
    </xf>
    <xf numFmtId="0" fontId="21" fillId="3" borderId="2" xfId="0" applyNumberFormat="1" applyFont="1" applyFill="1" applyBorder="1" applyAlignment="1">
      <alignment horizontal="center" vertical="center" wrapText="1"/>
    </xf>
    <xf numFmtId="0" fontId="19" fillId="3" borderId="2" xfId="0" applyFont="1" applyFill="1" applyBorder="1" applyAlignment="1">
      <alignment vertical="center" wrapText="1"/>
    </xf>
    <xf numFmtId="16" fontId="21" fillId="2"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49" fontId="21" fillId="0" borderId="2" xfId="0" applyNumberFormat="1" applyFont="1" applyBorder="1" applyAlignment="1">
      <alignment horizontal="center" vertical="center" wrapText="1"/>
    </xf>
    <xf numFmtId="167" fontId="22" fillId="0" borderId="2" xfId="0" applyNumberFormat="1" applyFont="1" applyBorder="1" applyAlignment="1">
      <alignment horizontal="center" vertical="center" wrapText="1"/>
    </xf>
    <xf numFmtId="1" fontId="22" fillId="0" borderId="2" xfId="0" applyNumberFormat="1" applyFont="1" applyBorder="1" applyAlignment="1">
      <alignment horizontal="center" vertical="center" wrapText="1"/>
    </xf>
    <xf numFmtId="0" fontId="26" fillId="3" borderId="2" xfId="0" applyFont="1" applyFill="1" applyBorder="1" applyAlignment="1">
      <alignment vertical="center" wrapText="1"/>
    </xf>
    <xf numFmtId="167" fontId="22" fillId="0" borderId="2" xfId="0" applyNumberFormat="1" applyFont="1" applyFill="1" applyBorder="1" applyAlignment="1">
      <alignment horizontal="center" vertical="center" wrapText="1"/>
    </xf>
    <xf numFmtId="0" fontId="22" fillId="4" borderId="2" xfId="0" applyFont="1" applyFill="1" applyBorder="1" applyAlignment="1">
      <alignment vertical="center" wrapText="1"/>
    </xf>
    <xf numFmtId="0" fontId="22" fillId="4" borderId="2" xfId="0" applyFont="1" applyFill="1" applyBorder="1" applyAlignment="1">
      <alignment horizontal="center" vertical="center" wrapText="1"/>
    </xf>
    <xf numFmtId="0" fontId="23" fillId="4" borderId="3" xfId="0" applyFont="1" applyFill="1" applyBorder="1" applyAlignment="1">
      <alignment horizontal="center" vertical="center" wrapText="1"/>
    </xf>
    <xf numFmtId="167" fontId="22" fillId="4" borderId="2" xfId="0" applyNumberFormat="1" applyFont="1" applyFill="1" applyBorder="1" applyAlignment="1">
      <alignment horizontal="center" vertical="center" wrapText="1"/>
    </xf>
    <xf numFmtId="0" fontId="24" fillId="4"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vertical="center" wrapText="1"/>
    </xf>
    <xf numFmtId="167" fontId="26" fillId="3" borderId="2" xfId="0" applyNumberFormat="1" applyFont="1" applyFill="1" applyBorder="1" applyAlignment="1">
      <alignment horizontal="center" vertical="center" wrapText="1"/>
    </xf>
    <xf numFmtId="0" fontId="27" fillId="0" borderId="0" xfId="0" applyFont="1"/>
    <xf numFmtId="170" fontId="27" fillId="0" borderId="0" xfId="0" applyNumberFormat="1" applyFont="1"/>
    <xf numFmtId="171" fontId="28" fillId="0" borderId="0" xfId="0" applyNumberFormat="1" applyFont="1" applyFill="1" applyBorder="1" applyAlignment="1" applyProtection="1">
      <alignment wrapText="1"/>
    </xf>
    <xf numFmtId="169" fontId="27" fillId="0" borderId="0" xfId="0" applyNumberFormat="1" applyFont="1"/>
    <xf numFmtId="0" fontId="27" fillId="0" borderId="0" xfId="0" applyFont="1" applyFill="1"/>
    <xf numFmtId="170" fontId="27" fillId="0" borderId="0" xfId="0" applyNumberFormat="1" applyFont="1" applyFill="1"/>
    <xf numFmtId="0" fontId="29" fillId="0" borderId="0" xfId="0" applyFont="1" applyFill="1" applyAlignment="1">
      <alignment vertical="top"/>
    </xf>
    <xf numFmtId="170" fontId="29" fillId="0" borderId="0" xfId="0" applyNumberFormat="1" applyFont="1" applyFill="1" applyAlignment="1">
      <alignment vertical="top"/>
    </xf>
    <xf numFmtId="0" fontId="5" fillId="3" borderId="2" xfId="0" applyFont="1" applyFill="1" applyBorder="1" applyAlignment="1">
      <alignment vertical="center" wrapText="1"/>
    </xf>
    <xf numFmtId="0" fontId="5" fillId="3" borderId="2" xfId="0"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25" fillId="3"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31" fillId="0" borderId="0" xfId="0" applyFont="1" applyAlignment="1">
      <alignment horizontal="justify" vertical="center"/>
    </xf>
    <xf numFmtId="2" fontId="22" fillId="4" borderId="2" xfId="0" applyNumberFormat="1" applyFont="1" applyFill="1" applyBorder="1" applyAlignment="1">
      <alignment horizontal="center" vertical="center" wrapText="1"/>
    </xf>
    <xf numFmtId="4" fontId="22" fillId="4" borderId="2" xfId="0" applyNumberFormat="1" applyFont="1" applyFill="1" applyBorder="1" applyAlignment="1">
      <alignment horizontal="center" vertical="center" wrapText="1"/>
    </xf>
    <xf numFmtId="2" fontId="22" fillId="0" borderId="2" xfId="0" applyNumberFormat="1" applyFont="1" applyFill="1" applyBorder="1" applyAlignment="1">
      <alignment horizontal="center" vertical="center" wrapText="1"/>
    </xf>
    <xf numFmtId="4" fontId="2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8" fillId="10" borderId="2" xfId="0" applyNumberFormat="1" applyFont="1" applyFill="1" applyBorder="1" applyAlignment="1">
      <alignment horizontal="center" vertical="center" wrapText="1"/>
    </xf>
    <xf numFmtId="0" fontId="8" fillId="10" borderId="2" xfId="0" applyNumberFormat="1" applyFont="1" applyFill="1" applyBorder="1" applyAlignment="1">
      <alignment horizontal="left" vertical="center" wrapText="1"/>
    </xf>
    <xf numFmtId="0" fontId="3" fillId="4" borderId="2"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1" xfId="0" applyFont="1" applyFill="1" applyBorder="1" applyAlignment="1">
      <alignment horizontal="center" vertical="center"/>
    </xf>
    <xf numFmtId="0" fontId="8" fillId="10" borderId="5"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0" borderId="0"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5" xfId="0" applyNumberFormat="1" applyFont="1" applyFill="1" applyBorder="1" applyAlignment="1">
      <alignment horizontal="justify" vertical="center" wrapText="1"/>
    </xf>
    <xf numFmtId="0" fontId="3" fillId="0" borderId="7" xfId="0" applyNumberFormat="1" applyFont="1" applyFill="1" applyBorder="1" applyAlignment="1">
      <alignment horizontal="justify"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wrapText="1"/>
    </xf>
    <xf numFmtId="0" fontId="3" fillId="4" borderId="2" xfId="0" applyNumberFormat="1" applyFont="1" applyFill="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5" xfId="0" applyNumberFormat="1" applyFont="1" applyFill="1" applyBorder="1" applyAlignment="1">
      <alignment horizontal="left" vertical="center" wrapText="1"/>
    </xf>
    <xf numFmtId="0" fontId="3" fillId="4" borderId="7" xfId="0" applyNumberFormat="1" applyFont="1" applyFill="1" applyBorder="1" applyAlignment="1">
      <alignment horizontal="left" vertical="center" wrapText="1"/>
    </xf>
    <xf numFmtId="0" fontId="10" fillId="0" borderId="0" xfId="0" applyNumberFormat="1" applyFont="1" applyFill="1" applyAlignment="1">
      <alignment horizontal="left" vertical="top" wrapText="1"/>
    </xf>
    <xf numFmtId="0" fontId="3" fillId="0" borderId="2" xfId="0" applyFont="1" applyFill="1" applyBorder="1" applyAlignment="1">
      <alignment horizontal="left" vertical="center" wrapText="1"/>
    </xf>
    <xf numFmtId="0" fontId="4" fillId="0" borderId="1" xfId="0" applyFont="1" applyFill="1" applyBorder="1" applyAlignment="1">
      <alignment horizontal="center"/>
    </xf>
    <xf numFmtId="0" fontId="4" fillId="0" borderId="5" xfId="0" applyFont="1" applyFill="1" applyBorder="1" applyAlignment="1">
      <alignment horizontal="center"/>
    </xf>
    <xf numFmtId="0" fontId="4" fillId="0" borderId="7" xfId="0" applyFont="1" applyFill="1" applyBorder="1" applyAlignment="1">
      <alignment horizontal="center"/>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6" fillId="0" borderId="0" xfId="0" applyNumberFormat="1" applyFont="1" applyAlignment="1">
      <alignment horizontal="center"/>
    </xf>
    <xf numFmtId="0" fontId="3" fillId="0" borderId="1"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170"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0" borderId="2" xfId="23" applyFont="1" applyBorder="1" applyAlignment="1">
      <alignment horizontal="center" vertical="center" wrapText="1"/>
    </xf>
    <xf numFmtId="0" fontId="30" fillId="0" borderId="0" xfId="0" applyNumberFormat="1" applyFont="1" applyAlignment="1">
      <alignment horizontal="center"/>
    </xf>
    <xf numFmtId="0" fontId="19"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21" fillId="2" borderId="3" xfId="0" applyNumberFormat="1" applyFont="1" applyFill="1" applyBorder="1" applyAlignment="1">
      <alignment horizontal="center" vertical="center" wrapText="1"/>
    </xf>
    <xf numFmtId="0" fontId="21" fillId="2" borderId="4" xfId="0" applyNumberFormat="1" applyFont="1" applyFill="1" applyBorder="1" applyAlignment="1">
      <alignment horizontal="center" vertical="center" wrapText="1"/>
    </xf>
    <xf numFmtId="0" fontId="21" fillId="2" borderId="20" xfId="0" applyNumberFormat="1" applyFont="1" applyFill="1" applyBorder="1" applyAlignment="1">
      <alignment horizontal="center" vertical="center" wrapText="1"/>
    </xf>
  </cellXfs>
  <cellStyles count="24">
    <cellStyle name="br" xfId="8"/>
    <cellStyle name="col" xfId="9"/>
    <cellStyle name="style0" xfId="10"/>
    <cellStyle name="td" xfId="11"/>
    <cellStyle name="tr" xfId="12"/>
    <cellStyle name="xl21" xfId="13"/>
    <cellStyle name="xl22" xfId="14"/>
    <cellStyle name="xl23" xfId="15"/>
    <cellStyle name="xl24" xfId="16"/>
    <cellStyle name="xl25" xfId="3"/>
    <cellStyle name="xl26" xfId="17"/>
    <cellStyle name="xl27" xfId="18"/>
    <cellStyle name="xl28" xfId="4"/>
    <cellStyle name="xl29" xfId="5"/>
    <cellStyle name="xl30" xfId="19"/>
    <cellStyle name="xl31" xfId="20"/>
    <cellStyle name="xl32" xfId="21"/>
    <cellStyle name="xl33" xfId="6"/>
    <cellStyle name="xl34" xfId="7"/>
    <cellStyle name="xl35" xfId="22"/>
    <cellStyle name="Гиперссылка" xfId="23" builtinId="8"/>
    <cellStyle name="Обычный" xfId="0" builtinId="0"/>
    <cellStyle name="Обычный 2" xfId="2"/>
    <cellStyle name="Финансовый" xfId="1" builtinId="3"/>
  </cellStyles>
  <dxfs count="0"/>
  <tableStyles count="0"/>
  <colors>
    <mruColors>
      <color rgb="FFFFFF57"/>
      <color rgb="FF42F4F4"/>
      <color rgb="FF4FF399"/>
      <color rgb="FFEEEEE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F399"/>
  </sheetPr>
  <dimension ref="A1:M155"/>
  <sheetViews>
    <sheetView tabSelected="1" view="pageBreakPreview" topLeftCell="C26" zoomScaleNormal="100" zoomScaleSheetLayoutView="100" workbookViewId="0">
      <selection activeCell="C68" sqref="A68:XFD72"/>
    </sheetView>
  </sheetViews>
  <sheetFormatPr defaultColWidth="9.140625" defaultRowHeight="15" x14ac:dyDescent="0.25"/>
  <cols>
    <col min="1" max="1" width="6.5703125" style="4" customWidth="1"/>
    <col min="2" max="2" width="31.7109375" style="5" customWidth="1"/>
    <col min="3" max="3" width="8.28515625" style="6" customWidth="1"/>
    <col min="4" max="6" width="13.7109375" style="72" customWidth="1"/>
    <col min="7" max="7" width="10.28515625" style="73" customWidth="1"/>
    <col min="8" max="8" width="32.140625" style="5" customWidth="1"/>
    <col min="9" max="9" width="46" style="5" customWidth="1"/>
    <col min="10" max="10" width="10.140625" style="5" customWidth="1"/>
    <col min="11" max="11" width="14.140625" style="5" customWidth="1"/>
    <col min="12" max="12" width="34.42578125" style="5" customWidth="1"/>
    <col min="13" max="13" width="5.85546875" style="5" customWidth="1"/>
    <col min="14" max="16384" width="9.140625" style="5"/>
  </cols>
  <sheetData>
    <row r="1" spans="1:13" ht="15.75" x14ac:dyDescent="0.25">
      <c r="L1" s="7" t="s">
        <v>197</v>
      </c>
      <c r="M1" s="7"/>
    </row>
    <row r="3" spans="1:13" x14ac:dyDescent="0.25">
      <c r="A3" s="142" t="s">
        <v>118</v>
      </c>
      <c r="B3" s="142"/>
      <c r="C3" s="142"/>
      <c r="D3" s="142"/>
      <c r="E3" s="142"/>
      <c r="F3" s="142"/>
      <c r="G3" s="142"/>
      <c r="H3" s="142"/>
      <c r="I3" s="142"/>
      <c r="J3" s="142"/>
      <c r="K3" s="142"/>
      <c r="L3" s="142"/>
    </row>
    <row r="4" spans="1:13" x14ac:dyDescent="0.25">
      <c r="D4" s="74"/>
      <c r="E4" s="74"/>
      <c r="F4" s="75"/>
      <c r="G4" s="75"/>
    </row>
    <row r="5" spans="1:13" ht="12.75" customHeight="1" x14ac:dyDescent="0.25">
      <c r="A5" s="143" t="s">
        <v>0</v>
      </c>
      <c r="B5" s="116" t="s">
        <v>1</v>
      </c>
      <c r="C5" s="112" t="s">
        <v>2</v>
      </c>
      <c r="D5" s="112"/>
      <c r="E5" s="112"/>
      <c r="F5" s="112"/>
      <c r="G5" s="145" t="s">
        <v>3</v>
      </c>
      <c r="H5" s="146" t="s">
        <v>4</v>
      </c>
      <c r="I5" s="147"/>
      <c r="J5" s="147"/>
      <c r="K5" s="116" t="s">
        <v>5</v>
      </c>
      <c r="L5" s="116" t="s">
        <v>188</v>
      </c>
      <c r="M5" s="116" t="s">
        <v>110</v>
      </c>
    </row>
    <row r="6" spans="1:13" ht="33.75" x14ac:dyDescent="0.25">
      <c r="A6" s="144"/>
      <c r="B6" s="117"/>
      <c r="C6" s="32" t="s">
        <v>6</v>
      </c>
      <c r="D6" s="32" t="s">
        <v>7</v>
      </c>
      <c r="E6" s="32" t="s">
        <v>8</v>
      </c>
      <c r="F6" s="32" t="s">
        <v>9</v>
      </c>
      <c r="G6" s="145"/>
      <c r="H6" s="8" t="s">
        <v>10</v>
      </c>
      <c r="I6" s="35" t="s">
        <v>11</v>
      </c>
      <c r="J6" s="35" t="s">
        <v>12</v>
      </c>
      <c r="K6" s="118"/>
      <c r="L6" s="118"/>
      <c r="M6" s="118"/>
    </row>
    <row r="7" spans="1:13" ht="12.6" customHeight="1" x14ac:dyDescent="0.25">
      <c r="A7" s="9">
        <v>1</v>
      </c>
      <c r="B7" s="10">
        <v>2</v>
      </c>
      <c r="C7" s="32">
        <v>3</v>
      </c>
      <c r="D7" s="32">
        <v>4</v>
      </c>
      <c r="E7" s="32">
        <v>5</v>
      </c>
      <c r="F7" s="32">
        <v>6</v>
      </c>
      <c r="G7" s="32">
        <v>7</v>
      </c>
      <c r="H7" s="32">
        <v>8</v>
      </c>
      <c r="I7" s="36">
        <v>9</v>
      </c>
      <c r="J7" s="36">
        <v>10</v>
      </c>
      <c r="K7" s="36">
        <v>11</v>
      </c>
      <c r="L7" s="36">
        <v>12</v>
      </c>
      <c r="M7" s="3"/>
    </row>
    <row r="8" spans="1:13" s="12" customFormat="1" ht="40.5" hidden="1" customHeight="1" x14ac:dyDescent="0.25">
      <c r="A8" s="138"/>
      <c r="B8" s="139" t="s">
        <v>18</v>
      </c>
      <c r="C8" s="34" t="s">
        <v>13</v>
      </c>
      <c r="D8" s="31">
        <f>D9+D10+D11+D12</f>
        <v>68549.065100000007</v>
      </c>
      <c r="E8" s="31">
        <f t="shared" ref="E8:F8" si="0">E9+E10+E11+E12</f>
        <v>68120.718449999986</v>
      </c>
      <c r="F8" s="31">
        <f t="shared" si="0"/>
        <v>68120.718449999986</v>
      </c>
      <c r="G8" s="11">
        <f>F8/D8</f>
        <v>0.99375124008802829</v>
      </c>
      <c r="H8" s="140" t="s">
        <v>23</v>
      </c>
      <c r="I8" s="140" t="s">
        <v>23</v>
      </c>
      <c r="J8" s="140" t="s">
        <v>23</v>
      </c>
      <c r="K8" s="140" t="s">
        <v>20</v>
      </c>
      <c r="L8" s="148" t="s">
        <v>23</v>
      </c>
      <c r="M8" s="148"/>
    </row>
    <row r="9" spans="1:13" s="12" customFormat="1" ht="40.5" hidden="1" customHeight="1" x14ac:dyDescent="0.25">
      <c r="A9" s="138"/>
      <c r="B9" s="139"/>
      <c r="C9" s="34" t="s">
        <v>14</v>
      </c>
      <c r="D9" s="31">
        <f t="shared" ref="D9:F12" si="1">D24+D99</f>
        <v>68549.065100000007</v>
      </c>
      <c r="E9" s="31">
        <f t="shared" si="1"/>
        <v>68120.718449999986</v>
      </c>
      <c r="F9" s="31">
        <f t="shared" si="1"/>
        <v>68120.718449999986</v>
      </c>
      <c r="G9" s="11">
        <f>F9/D9</f>
        <v>0.99375124008802829</v>
      </c>
      <c r="H9" s="141"/>
      <c r="I9" s="141"/>
      <c r="J9" s="141"/>
      <c r="K9" s="141"/>
      <c r="L9" s="148"/>
      <c r="M9" s="148"/>
    </row>
    <row r="10" spans="1:13" s="12" customFormat="1" ht="40.5" hidden="1" customHeight="1" x14ac:dyDescent="0.25">
      <c r="A10" s="138"/>
      <c r="B10" s="139"/>
      <c r="C10" s="34" t="s">
        <v>15</v>
      </c>
      <c r="D10" s="31">
        <f t="shared" si="1"/>
        <v>0</v>
      </c>
      <c r="E10" s="31">
        <f t="shared" si="1"/>
        <v>0</v>
      </c>
      <c r="F10" s="31">
        <f t="shared" si="1"/>
        <v>0</v>
      </c>
      <c r="G10" s="13" t="s">
        <v>23</v>
      </c>
      <c r="H10" s="141"/>
      <c r="I10" s="141"/>
      <c r="J10" s="141"/>
      <c r="K10" s="141"/>
      <c r="L10" s="148"/>
      <c r="M10" s="148"/>
    </row>
    <row r="11" spans="1:13" s="12" customFormat="1" ht="26.25" hidden="1" customHeight="1" x14ac:dyDescent="0.25">
      <c r="A11" s="138"/>
      <c r="B11" s="139"/>
      <c r="C11" s="34" t="s">
        <v>16</v>
      </c>
      <c r="D11" s="30">
        <f t="shared" si="1"/>
        <v>0</v>
      </c>
      <c r="E11" s="30">
        <f t="shared" si="1"/>
        <v>0</v>
      </c>
      <c r="F11" s="30">
        <f t="shared" si="1"/>
        <v>0</v>
      </c>
      <c r="G11" s="13" t="s">
        <v>23</v>
      </c>
      <c r="H11" s="141"/>
      <c r="I11" s="141"/>
      <c r="J11" s="141"/>
      <c r="K11" s="141"/>
      <c r="L11" s="148"/>
      <c r="M11" s="148"/>
    </row>
    <row r="12" spans="1:13" s="12" customFormat="1" ht="26.25" hidden="1" customHeight="1" x14ac:dyDescent="0.25">
      <c r="A12" s="138"/>
      <c r="B12" s="139"/>
      <c r="C12" s="34" t="s">
        <v>17</v>
      </c>
      <c r="D12" s="30">
        <f t="shared" si="1"/>
        <v>0</v>
      </c>
      <c r="E12" s="30">
        <f t="shared" si="1"/>
        <v>0</v>
      </c>
      <c r="F12" s="30">
        <f t="shared" si="1"/>
        <v>0</v>
      </c>
      <c r="G12" s="13" t="s">
        <v>23</v>
      </c>
      <c r="H12" s="141"/>
      <c r="I12" s="141"/>
      <c r="J12" s="141"/>
      <c r="K12" s="141"/>
      <c r="L12" s="148"/>
      <c r="M12" s="148"/>
    </row>
    <row r="13" spans="1:13" ht="12" hidden="1" customHeight="1" x14ac:dyDescent="0.25">
      <c r="A13" s="90"/>
      <c r="B13" s="131" t="s">
        <v>21</v>
      </c>
      <c r="C13" s="32" t="s">
        <v>13</v>
      </c>
      <c r="D13" s="1">
        <f>D14+D15+D16+D17</f>
        <v>22347</v>
      </c>
      <c r="E13" s="1">
        <f t="shared" ref="E13:F13" si="2">E14+E15+E16+E17</f>
        <v>22213.419419999998</v>
      </c>
      <c r="F13" s="1">
        <f t="shared" si="2"/>
        <v>22213.419419999998</v>
      </c>
      <c r="G13" s="14">
        <f>F13/D13</f>
        <v>0.99402243791112899</v>
      </c>
      <c r="H13" s="132"/>
      <c r="I13" s="132"/>
      <c r="J13" s="132"/>
      <c r="K13" s="116"/>
      <c r="L13" s="116"/>
      <c r="M13" s="116"/>
    </row>
    <row r="14" spans="1:13" ht="12" hidden="1" customHeight="1" x14ac:dyDescent="0.25">
      <c r="A14" s="90"/>
      <c r="B14" s="131"/>
      <c r="C14" s="32" t="s">
        <v>14</v>
      </c>
      <c r="D14" s="1">
        <f>D24</f>
        <v>22347</v>
      </c>
      <c r="E14" s="1">
        <f t="shared" ref="E14:F14" si="3">E24</f>
        <v>22213.419419999998</v>
      </c>
      <c r="F14" s="1">
        <f t="shared" si="3"/>
        <v>22213.419419999998</v>
      </c>
      <c r="G14" s="14">
        <f t="shared" ref="G14" si="4">F14/D14</f>
        <v>0.99402243791112899</v>
      </c>
      <c r="H14" s="133"/>
      <c r="I14" s="133"/>
      <c r="J14" s="133"/>
      <c r="K14" s="117"/>
      <c r="L14" s="117"/>
      <c r="M14" s="117"/>
    </row>
    <row r="15" spans="1:13" ht="12" hidden="1" customHeight="1" x14ac:dyDescent="0.25">
      <c r="A15" s="90"/>
      <c r="B15" s="131"/>
      <c r="C15" s="32" t="s">
        <v>15</v>
      </c>
      <c r="D15" s="1">
        <f t="shared" ref="D15:F17" si="5">D25</f>
        <v>0</v>
      </c>
      <c r="E15" s="1">
        <f t="shared" si="5"/>
        <v>0</v>
      </c>
      <c r="F15" s="1">
        <f t="shared" si="5"/>
        <v>0</v>
      </c>
      <c r="G15" s="33" t="s">
        <v>23</v>
      </c>
      <c r="H15" s="133"/>
      <c r="I15" s="133"/>
      <c r="J15" s="133"/>
      <c r="K15" s="117"/>
      <c r="L15" s="117"/>
      <c r="M15" s="117"/>
    </row>
    <row r="16" spans="1:13" ht="12" hidden="1" customHeight="1" x14ac:dyDescent="0.25">
      <c r="A16" s="90"/>
      <c r="B16" s="131"/>
      <c r="C16" s="32" t="s">
        <v>16</v>
      </c>
      <c r="D16" s="1">
        <f>D26</f>
        <v>0</v>
      </c>
      <c r="E16" s="1">
        <f t="shared" si="5"/>
        <v>0</v>
      </c>
      <c r="F16" s="1">
        <f t="shared" si="5"/>
        <v>0</v>
      </c>
      <c r="G16" s="33" t="s">
        <v>23</v>
      </c>
      <c r="H16" s="133"/>
      <c r="I16" s="133"/>
      <c r="J16" s="133"/>
      <c r="K16" s="117"/>
      <c r="L16" s="117"/>
      <c r="M16" s="117"/>
    </row>
    <row r="17" spans="1:13" ht="12" hidden="1" customHeight="1" x14ac:dyDescent="0.25">
      <c r="A17" s="90"/>
      <c r="B17" s="131"/>
      <c r="C17" s="32" t="s">
        <v>17</v>
      </c>
      <c r="D17" s="1">
        <f t="shared" si="5"/>
        <v>0</v>
      </c>
      <c r="E17" s="1">
        <f t="shared" si="5"/>
        <v>0</v>
      </c>
      <c r="F17" s="1">
        <f t="shared" si="5"/>
        <v>0</v>
      </c>
      <c r="G17" s="33" t="s">
        <v>23</v>
      </c>
      <c r="H17" s="134"/>
      <c r="I17" s="134"/>
      <c r="J17" s="134"/>
      <c r="K17" s="117"/>
      <c r="L17" s="117"/>
      <c r="M17" s="117"/>
    </row>
    <row r="18" spans="1:13" ht="12" hidden="1" customHeight="1" x14ac:dyDescent="0.25">
      <c r="A18" s="90"/>
      <c r="B18" s="131" t="s">
        <v>22</v>
      </c>
      <c r="C18" s="32" t="s">
        <v>13</v>
      </c>
      <c r="D18" s="1">
        <f>D19+D20+D21+D22</f>
        <v>46202.0651</v>
      </c>
      <c r="E18" s="1">
        <f t="shared" ref="E18" si="6">E19+E20+E21+E22</f>
        <v>45907.299029999987</v>
      </c>
      <c r="F18" s="1">
        <f t="shared" ref="F18" si="7">F19+F20+F21+F22</f>
        <v>45907.299029999987</v>
      </c>
      <c r="G18" s="14">
        <f t="shared" ref="G18:G19" si="8">F18/D18</f>
        <v>0.99362006721210361</v>
      </c>
      <c r="H18" s="132"/>
      <c r="I18" s="132"/>
      <c r="J18" s="132"/>
      <c r="K18" s="116"/>
      <c r="L18" s="116"/>
      <c r="M18" s="116"/>
    </row>
    <row r="19" spans="1:13" ht="12" hidden="1" customHeight="1" x14ac:dyDescent="0.25">
      <c r="A19" s="90"/>
      <c r="B19" s="131"/>
      <c r="C19" s="32" t="s">
        <v>14</v>
      </c>
      <c r="D19" s="1">
        <f>D99</f>
        <v>46202.0651</v>
      </c>
      <c r="E19" s="1">
        <f t="shared" ref="E19:F19" si="9">E99</f>
        <v>45907.299029999987</v>
      </c>
      <c r="F19" s="1">
        <f t="shared" si="9"/>
        <v>45907.299029999987</v>
      </c>
      <c r="G19" s="14">
        <f t="shared" si="8"/>
        <v>0.99362006721210361</v>
      </c>
      <c r="H19" s="133"/>
      <c r="I19" s="133"/>
      <c r="J19" s="133"/>
      <c r="K19" s="117"/>
      <c r="L19" s="117"/>
      <c r="M19" s="117"/>
    </row>
    <row r="20" spans="1:13" ht="12" hidden="1" customHeight="1" x14ac:dyDescent="0.25">
      <c r="A20" s="90"/>
      <c r="B20" s="131"/>
      <c r="C20" s="32" t="s">
        <v>15</v>
      </c>
      <c r="D20" s="1">
        <f t="shared" ref="D20:F22" si="10">D100</f>
        <v>0</v>
      </c>
      <c r="E20" s="1">
        <f t="shared" si="10"/>
        <v>0</v>
      </c>
      <c r="F20" s="1">
        <f t="shared" si="10"/>
        <v>0</v>
      </c>
      <c r="G20" s="33" t="s">
        <v>23</v>
      </c>
      <c r="H20" s="133"/>
      <c r="I20" s="133"/>
      <c r="J20" s="133"/>
      <c r="K20" s="117"/>
      <c r="L20" s="117"/>
      <c r="M20" s="117"/>
    </row>
    <row r="21" spans="1:13" ht="12" hidden="1" customHeight="1" x14ac:dyDescent="0.25">
      <c r="A21" s="90"/>
      <c r="B21" s="131"/>
      <c r="C21" s="32" t="s">
        <v>16</v>
      </c>
      <c r="D21" s="29">
        <f t="shared" si="10"/>
        <v>0</v>
      </c>
      <c r="E21" s="29">
        <f t="shared" si="10"/>
        <v>0</v>
      </c>
      <c r="F21" s="29">
        <f t="shared" si="10"/>
        <v>0</v>
      </c>
      <c r="G21" s="33" t="s">
        <v>23</v>
      </c>
      <c r="H21" s="133"/>
      <c r="I21" s="133"/>
      <c r="J21" s="133"/>
      <c r="K21" s="117"/>
      <c r="L21" s="117"/>
      <c r="M21" s="117"/>
    </row>
    <row r="22" spans="1:13" ht="12" hidden="1" customHeight="1" x14ac:dyDescent="0.25">
      <c r="A22" s="90"/>
      <c r="B22" s="131"/>
      <c r="C22" s="32" t="s">
        <v>17</v>
      </c>
      <c r="D22" s="29">
        <f t="shared" si="10"/>
        <v>0</v>
      </c>
      <c r="E22" s="29">
        <f t="shared" si="10"/>
        <v>0</v>
      </c>
      <c r="F22" s="29">
        <f t="shared" si="10"/>
        <v>0</v>
      </c>
      <c r="G22" s="33" t="s">
        <v>23</v>
      </c>
      <c r="H22" s="134"/>
      <c r="I22" s="134"/>
      <c r="J22" s="134"/>
      <c r="K22" s="117"/>
      <c r="L22" s="117"/>
      <c r="M22" s="117"/>
    </row>
    <row r="23" spans="1:13" s="18" customFormat="1" ht="12" customHeight="1" x14ac:dyDescent="0.25">
      <c r="A23" s="119" t="s">
        <v>33</v>
      </c>
      <c r="B23" s="120" t="s">
        <v>36</v>
      </c>
      <c r="C23" s="15" t="s">
        <v>13</v>
      </c>
      <c r="D23" s="16">
        <f>D24+D25+D26+D27</f>
        <v>22347</v>
      </c>
      <c r="E23" s="16">
        <f t="shared" ref="E23:F23" si="11">E24+E25+E26+E27</f>
        <v>22213.419419999998</v>
      </c>
      <c r="F23" s="16">
        <f t="shared" si="11"/>
        <v>22213.419419999998</v>
      </c>
      <c r="G23" s="17">
        <f t="shared" ref="G23:G24" si="12">F23/D23</f>
        <v>0.99402243791112899</v>
      </c>
      <c r="H23" s="121" t="s">
        <v>23</v>
      </c>
      <c r="I23" s="121" t="s">
        <v>23</v>
      </c>
      <c r="J23" s="121" t="s">
        <v>23</v>
      </c>
      <c r="K23" s="121" t="s">
        <v>58</v>
      </c>
      <c r="L23" s="121" t="s">
        <v>23</v>
      </c>
      <c r="M23" s="121">
        <v>830</v>
      </c>
    </row>
    <row r="24" spans="1:13" s="18" customFormat="1" ht="12" customHeight="1" x14ac:dyDescent="0.25">
      <c r="A24" s="119"/>
      <c r="B24" s="120"/>
      <c r="C24" s="15" t="s">
        <v>14</v>
      </c>
      <c r="D24" s="16">
        <f>D29+D69</f>
        <v>22347</v>
      </c>
      <c r="E24" s="16">
        <f>E29+E69</f>
        <v>22213.419419999998</v>
      </c>
      <c r="F24" s="16">
        <f t="shared" ref="F24" si="13">F29+F69</f>
        <v>22213.419419999998</v>
      </c>
      <c r="G24" s="17">
        <f t="shared" si="12"/>
        <v>0.99402243791112899</v>
      </c>
      <c r="H24" s="122"/>
      <c r="I24" s="122"/>
      <c r="J24" s="122"/>
      <c r="K24" s="122"/>
      <c r="L24" s="122"/>
      <c r="M24" s="122"/>
    </row>
    <row r="25" spans="1:13" s="18" customFormat="1" ht="12" customHeight="1" x14ac:dyDescent="0.25">
      <c r="A25" s="119"/>
      <c r="B25" s="120"/>
      <c r="C25" s="15" t="s">
        <v>15</v>
      </c>
      <c r="D25" s="19">
        <f t="shared" ref="D25:D26" si="14">D30+D70</f>
        <v>0</v>
      </c>
      <c r="E25" s="19">
        <f t="shared" ref="D25:F27" si="15">E30+E70</f>
        <v>0</v>
      </c>
      <c r="F25" s="19">
        <f t="shared" si="15"/>
        <v>0</v>
      </c>
      <c r="G25" s="20" t="s">
        <v>23</v>
      </c>
      <c r="H25" s="122"/>
      <c r="I25" s="122"/>
      <c r="J25" s="122"/>
      <c r="K25" s="122"/>
      <c r="L25" s="122"/>
      <c r="M25" s="122"/>
    </row>
    <row r="26" spans="1:13" s="18" customFormat="1" ht="12" customHeight="1" x14ac:dyDescent="0.25">
      <c r="A26" s="119"/>
      <c r="B26" s="120"/>
      <c r="C26" s="15" t="s">
        <v>16</v>
      </c>
      <c r="D26" s="19">
        <f t="shared" si="14"/>
        <v>0</v>
      </c>
      <c r="E26" s="19">
        <f t="shared" si="15"/>
        <v>0</v>
      </c>
      <c r="F26" s="19">
        <f t="shared" si="15"/>
        <v>0</v>
      </c>
      <c r="G26" s="20" t="s">
        <v>23</v>
      </c>
      <c r="H26" s="122"/>
      <c r="I26" s="122"/>
      <c r="J26" s="122"/>
      <c r="K26" s="122"/>
      <c r="L26" s="122"/>
      <c r="M26" s="122"/>
    </row>
    <row r="27" spans="1:13" s="18" customFormat="1" ht="15.75" customHeight="1" x14ac:dyDescent="0.25">
      <c r="A27" s="119"/>
      <c r="B27" s="120"/>
      <c r="C27" s="15" t="s">
        <v>17</v>
      </c>
      <c r="D27" s="19">
        <f t="shared" si="15"/>
        <v>0</v>
      </c>
      <c r="E27" s="19">
        <f t="shared" si="15"/>
        <v>0</v>
      </c>
      <c r="F27" s="19">
        <f t="shared" si="15"/>
        <v>0</v>
      </c>
      <c r="G27" s="20" t="s">
        <v>23</v>
      </c>
      <c r="H27" s="122"/>
      <c r="I27" s="122"/>
      <c r="J27" s="122"/>
      <c r="K27" s="122"/>
      <c r="L27" s="122"/>
      <c r="M27" s="122"/>
    </row>
    <row r="28" spans="1:13" s="39" customFormat="1" ht="15" customHeight="1" x14ac:dyDescent="0.25">
      <c r="A28" s="92" t="s">
        <v>34</v>
      </c>
      <c r="B28" s="93" t="s">
        <v>37</v>
      </c>
      <c r="C28" s="37" t="s">
        <v>13</v>
      </c>
      <c r="D28" s="43">
        <f>D29+D30+D31+D32</f>
        <v>22347</v>
      </c>
      <c r="E28" s="43">
        <f t="shared" ref="E28:F28" si="16">E29+E30+E31+E32</f>
        <v>22213.419419999998</v>
      </c>
      <c r="F28" s="43">
        <f t="shared" si="16"/>
        <v>22213.419419999998</v>
      </c>
      <c r="G28" s="42">
        <f t="shared" ref="G28:G29" si="17">F28/D28</f>
        <v>0.99402243791112899</v>
      </c>
      <c r="H28" s="100" t="s">
        <v>38</v>
      </c>
      <c r="I28" s="101"/>
      <c r="J28" s="102"/>
      <c r="K28" s="95" t="s">
        <v>58</v>
      </c>
      <c r="L28" s="97" t="s">
        <v>23</v>
      </c>
      <c r="M28" s="97">
        <v>830</v>
      </c>
    </row>
    <row r="29" spans="1:13" s="39" customFormat="1" ht="15" customHeight="1" x14ac:dyDescent="0.25">
      <c r="A29" s="92"/>
      <c r="B29" s="93"/>
      <c r="C29" s="37" t="s">
        <v>14</v>
      </c>
      <c r="D29" s="43">
        <f>D34+D39+D44+D49+D54+D59+D64</f>
        <v>22347</v>
      </c>
      <c r="E29" s="43">
        <f t="shared" ref="E29:F29" si="18">E34+E39+E44+E49+E54+E59+E64</f>
        <v>22213.419419999998</v>
      </c>
      <c r="F29" s="43">
        <f t="shared" si="18"/>
        <v>22213.419419999998</v>
      </c>
      <c r="G29" s="42">
        <f t="shared" si="17"/>
        <v>0.99402243791112899</v>
      </c>
      <c r="H29" s="103"/>
      <c r="I29" s="104"/>
      <c r="J29" s="105"/>
      <c r="K29" s="96"/>
      <c r="L29" s="98"/>
      <c r="M29" s="98"/>
    </row>
    <row r="30" spans="1:13" s="39" customFormat="1" ht="15" customHeight="1" x14ac:dyDescent="0.25">
      <c r="A30" s="92"/>
      <c r="B30" s="93"/>
      <c r="C30" s="37" t="s">
        <v>15</v>
      </c>
      <c r="D30" s="41">
        <f t="shared" ref="D30:F32" si="19">D35+D40+D45+D50+D55+D60+D65</f>
        <v>0</v>
      </c>
      <c r="E30" s="41">
        <f t="shared" si="19"/>
        <v>0</v>
      </c>
      <c r="F30" s="41">
        <f t="shared" si="19"/>
        <v>0</v>
      </c>
      <c r="G30" s="40" t="s">
        <v>23</v>
      </c>
      <c r="H30" s="103"/>
      <c r="I30" s="104"/>
      <c r="J30" s="105"/>
      <c r="K30" s="96"/>
      <c r="L30" s="98"/>
      <c r="M30" s="98"/>
    </row>
    <row r="31" spans="1:13" s="39" customFormat="1" ht="15" customHeight="1" x14ac:dyDescent="0.25">
      <c r="A31" s="92"/>
      <c r="B31" s="93"/>
      <c r="C31" s="37" t="s">
        <v>16</v>
      </c>
      <c r="D31" s="41">
        <f t="shared" si="19"/>
        <v>0</v>
      </c>
      <c r="E31" s="41">
        <f t="shared" si="19"/>
        <v>0</v>
      </c>
      <c r="F31" s="41">
        <f t="shared" si="19"/>
        <v>0</v>
      </c>
      <c r="G31" s="40" t="s">
        <v>23</v>
      </c>
      <c r="H31" s="103"/>
      <c r="I31" s="104"/>
      <c r="J31" s="105"/>
      <c r="K31" s="96"/>
      <c r="L31" s="98"/>
      <c r="M31" s="98"/>
    </row>
    <row r="32" spans="1:13" s="39" customFormat="1" ht="63.75" customHeight="1" x14ac:dyDescent="0.25">
      <c r="A32" s="92"/>
      <c r="B32" s="93"/>
      <c r="C32" s="37" t="s">
        <v>17</v>
      </c>
      <c r="D32" s="41">
        <f t="shared" si="19"/>
        <v>0</v>
      </c>
      <c r="E32" s="41">
        <f t="shared" si="19"/>
        <v>0</v>
      </c>
      <c r="F32" s="41">
        <f t="shared" si="19"/>
        <v>0</v>
      </c>
      <c r="G32" s="40" t="s">
        <v>23</v>
      </c>
      <c r="H32" s="106"/>
      <c r="I32" s="107"/>
      <c r="J32" s="108"/>
      <c r="K32" s="96"/>
      <c r="L32" s="99"/>
      <c r="M32" s="99"/>
    </row>
    <row r="33" spans="1:13" ht="21" customHeight="1" x14ac:dyDescent="0.25">
      <c r="A33" s="94" t="s">
        <v>35</v>
      </c>
      <c r="B33" s="91" t="s">
        <v>39</v>
      </c>
      <c r="C33" s="2" t="s">
        <v>13</v>
      </c>
      <c r="D33" s="1">
        <f>D34+D35+D36+D37</f>
        <v>22313.7</v>
      </c>
      <c r="E33" s="1">
        <f t="shared" ref="E33:F33" si="20">E34+E35+E36+E37</f>
        <v>22191.969419999998</v>
      </c>
      <c r="F33" s="1">
        <f t="shared" si="20"/>
        <v>22191.969419999998</v>
      </c>
      <c r="G33" s="14">
        <f t="shared" ref="G33:G34" si="21">F33/D33</f>
        <v>0.99454458113177091</v>
      </c>
      <c r="H33" s="91" t="s">
        <v>40</v>
      </c>
      <c r="I33" s="127" t="s">
        <v>111</v>
      </c>
      <c r="J33" s="94" t="s">
        <v>104</v>
      </c>
      <c r="K33" s="112" t="s">
        <v>58</v>
      </c>
      <c r="L33" s="135" t="s">
        <v>108</v>
      </c>
      <c r="M33" s="135">
        <v>830</v>
      </c>
    </row>
    <row r="34" spans="1:13" ht="21" customHeight="1" x14ac:dyDescent="0.25">
      <c r="A34" s="94"/>
      <c r="B34" s="91"/>
      <c r="C34" s="2" t="s">
        <v>14</v>
      </c>
      <c r="D34" s="1">
        <v>22313.7</v>
      </c>
      <c r="E34" s="1">
        <v>22191.969419999998</v>
      </c>
      <c r="F34" s="1">
        <v>22191.969419999998</v>
      </c>
      <c r="G34" s="14">
        <f t="shared" si="21"/>
        <v>0.99454458113177091</v>
      </c>
      <c r="H34" s="91"/>
      <c r="I34" s="128"/>
      <c r="J34" s="94"/>
      <c r="K34" s="112"/>
      <c r="L34" s="136"/>
      <c r="M34" s="136"/>
    </row>
    <row r="35" spans="1:13" ht="21" customHeight="1" x14ac:dyDescent="0.25">
      <c r="A35" s="94"/>
      <c r="B35" s="91"/>
      <c r="C35" s="2" t="s">
        <v>15</v>
      </c>
      <c r="D35" s="1">
        <v>0</v>
      </c>
      <c r="E35" s="1">
        <v>0</v>
      </c>
      <c r="F35" s="1">
        <v>0</v>
      </c>
      <c r="G35" s="22" t="s">
        <v>23</v>
      </c>
      <c r="H35" s="91"/>
      <c r="I35" s="128"/>
      <c r="J35" s="94"/>
      <c r="K35" s="112"/>
      <c r="L35" s="136"/>
      <c r="M35" s="136"/>
    </row>
    <row r="36" spans="1:13" ht="21" customHeight="1" x14ac:dyDescent="0.25">
      <c r="A36" s="94"/>
      <c r="B36" s="91"/>
      <c r="C36" s="2" t="s">
        <v>16</v>
      </c>
      <c r="D36" s="1">
        <v>0</v>
      </c>
      <c r="E36" s="1">
        <v>0</v>
      </c>
      <c r="F36" s="1">
        <v>0</v>
      </c>
      <c r="G36" s="22" t="s">
        <v>23</v>
      </c>
      <c r="H36" s="91"/>
      <c r="I36" s="128"/>
      <c r="J36" s="94"/>
      <c r="K36" s="112"/>
      <c r="L36" s="136"/>
      <c r="M36" s="136"/>
    </row>
    <row r="37" spans="1:13" ht="21" customHeight="1" x14ac:dyDescent="0.25">
      <c r="A37" s="94"/>
      <c r="B37" s="91"/>
      <c r="C37" s="2" t="s">
        <v>17</v>
      </c>
      <c r="D37" s="1">
        <v>0</v>
      </c>
      <c r="E37" s="1">
        <v>0</v>
      </c>
      <c r="F37" s="1">
        <v>0</v>
      </c>
      <c r="G37" s="22" t="s">
        <v>23</v>
      </c>
      <c r="H37" s="91"/>
      <c r="I37" s="129"/>
      <c r="J37" s="94"/>
      <c r="K37" s="112"/>
      <c r="L37" s="137"/>
      <c r="M37" s="137"/>
    </row>
    <row r="38" spans="1:13" ht="24.75" customHeight="1" x14ac:dyDescent="0.25">
      <c r="A38" s="90" t="s">
        <v>44</v>
      </c>
      <c r="B38" s="91" t="s">
        <v>41</v>
      </c>
      <c r="C38" s="2" t="s">
        <v>13</v>
      </c>
      <c r="D38" s="1">
        <f>D39+D40+D41+D42</f>
        <v>0</v>
      </c>
      <c r="E38" s="1">
        <f t="shared" ref="E38:F38" si="22">E39+E40+E41+E42</f>
        <v>0</v>
      </c>
      <c r="F38" s="1">
        <f t="shared" si="22"/>
        <v>0</v>
      </c>
      <c r="G38" s="22" t="s">
        <v>23</v>
      </c>
      <c r="H38" s="91" t="s">
        <v>103</v>
      </c>
      <c r="I38" s="126" t="s">
        <v>200</v>
      </c>
      <c r="J38" s="94" t="s">
        <v>104</v>
      </c>
      <c r="K38" s="112" t="s">
        <v>58</v>
      </c>
      <c r="L38" s="113"/>
      <c r="M38" s="113">
        <v>830</v>
      </c>
    </row>
    <row r="39" spans="1:13" ht="24.75" customHeight="1" x14ac:dyDescent="0.25">
      <c r="A39" s="90"/>
      <c r="B39" s="91"/>
      <c r="C39" s="2" t="s">
        <v>14</v>
      </c>
      <c r="D39" s="1">
        <v>0</v>
      </c>
      <c r="E39" s="1">
        <v>0</v>
      </c>
      <c r="F39" s="1">
        <v>0</v>
      </c>
      <c r="G39" s="22" t="s">
        <v>23</v>
      </c>
      <c r="H39" s="91"/>
      <c r="I39" s="126"/>
      <c r="J39" s="94"/>
      <c r="K39" s="112"/>
      <c r="L39" s="114"/>
      <c r="M39" s="114"/>
    </row>
    <row r="40" spans="1:13" ht="24.75" customHeight="1" x14ac:dyDescent="0.25">
      <c r="A40" s="90"/>
      <c r="B40" s="91"/>
      <c r="C40" s="2" t="s">
        <v>15</v>
      </c>
      <c r="D40" s="1">
        <v>0</v>
      </c>
      <c r="E40" s="1">
        <v>0</v>
      </c>
      <c r="F40" s="1">
        <v>0</v>
      </c>
      <c r="G40" s="22" t="s">
        <v>23</v>
      </c>
      <c r="H40" s="91"/>
      <c r="I40" s="126"/>
      <c r="J40" s="94"/>
      <c r="K40" s="112"/>
      <c r="L40" s="114"/>
      <c r="M40" s="114"/>
    </row>
    <row r="41" spans="1:13" ht="24.75" customHeight="1" x14ac:dyDescent="0.25">
      <c r="A41" s="90"/>
      <c r="B41" s="91"/>
      <c r="C41" s="2" t="s">
        <v>16</v>
      </c>
      <c r="D41" s="1">
        <v>0</v>
      </c>
      <c r="E41" s="1">
        <v>0</v>
      </c>
      <c r="F41" s="1">
        <v>0</v>
      </c>
      <c r="G41" s="22" t="s">
        <v>23</v>
      </c>
      <c r="H41" s="91"/>
      <c r="I41" s="126"/>
      <c r="J41" s="94"/>
      <c r="K41" s="112"/>
      <c r="L41" s="114"/>
      <c r="M41" s="114"/>
    </row>
    <row r="42" spans="1:13" ht="18" customHeight="1" x14ac:dyDescent="0.25">
      <c r="A42" s="90"/>
      <c r="B42" s="91"/>
      <c r="C42" s="2" t="s">
        <v>17</v>
      </c>
      <c r="D42" s="1">
        <v>0</v>
      </c>
      <c r="E42" s="1">
        <v>0</v>
      </c>
      <c r="F42" s="1">
        <v>0</v>
      </c>
      <c r="G42" s="22" t="s">
        <v>23</v>
      </c>
      <c r="H42" s="91"/>
      <c r="I42" s="126"/>
      <c r="J42" s="94"/>
      <c r="K42" s="112"/>
      <c r="L42" s="115"/>
      <c r="M42" s="115"/>
    </row>
    <row r="43" spans="1:13" ht="27.75" customHeight="1" x14ac:dyDescent="0.25">
      <c r="A43" s="90" t="s">
        <v>45</v>
      </c>
      <c r="B43" s="91" t="s">
        <v>42</v>
      </c>
      <c r="C43" s="2" t="s">
        <v>13</v>
      </c>
      <c r="D43" s="1">
        <f>D44+D45+D46+D47</f>
        <v>0</v>
      </c>
      <c r="E43" s="1">
        <f t="shared" ref="E43:F43" si="23">E44+E45+E46+E47</f>
        <v>0</v>
      </c>
      <c r="F43" s="1">
        <f t="shared" si="23"/>
        <v>0</v>
      </c>
      <c r="G43" s="22" t="s">
        <v>23</v>
      </c>
      <c r="H43" s="91" t="s">
        <v>43</v>
      </c>
      <c r="I43" s="126" t="s">
        <v>211</v>
      </c>
      <c r="J43" s="94" t="s">
        <v>104</v>
      </c>
      <c r="K43" s="112" t="s">
        <v>58</v>
      </c>
      <c r="L43" s="113"/>
      <c r="M43" s="113">
        <v>830</v>
      </c>
    </row>
    <row r="44" spans="1:13" ht="27.75" customHeight="1" x14ac:dyDescent="0.25">
      <c r="A44" s="90"/>
      <c r="B44" s="91"/>
      <c r="C44" s="2" t="s">
        <v>14</v>
      </c>
      <c r="D44" s="1">
        <v>0</v>
      </c>
      <c r="E44" s="1">
        <v>0</v>
      </c>
      <c r="F44" s="1">
        <v>0</v>
      </c>
      <c r="G44" s="22" t="s">
        <v>23</v>
      </c>
      <c r="H44" s="91"/>
      <c r="I44" s="126"/>
      <c r="J44" s="94"/>
      <c r="K44" s="112"/>
      <c r="L44" s="114"/>
      <c r="M44" s="114"/>
    </row>
    <row r="45" spans="1:13" ht="27.75" customHeight="1" x14ac:dyDescent="0.25">
      <c r="A45" s="90"/>
      <c r="B45" s="91"/>
      <c r="C45" s="2" t="s">
        <v>15</v>
      </c>
      <c r="D45" s="1">
        <v>0</v>
      </c>
      <c r="E45" s="1">
        <v>0</v>
      </c>
      <c r="F45" s="1">
        <v>0</v>
      </c>
      <c r="G45" s="22" t="s">
        <v>23</v>
      </c>
      <c r="H45" s="91"/>
      <c r="I45" s="126"/>
      <c r="J45" s="94"/>
      <c r="K45" s="112"/>
      <c r="L45" s="114"/>
      <c r="M45" s="114"/>
    </row>
    <row r="46" spans="1:13" ht="27.75" customHeight="1" x14ac:dyDescent="0.25">
      <c r="A46" s="90"/>
      <c r="B46" s="91"/>
      <c r="C46" s="2" t="s">
        <v>16</v>
      </c>
      <c r="D46" s="1">
        <v>0</v>
      </c>
      <c r="E46" s="1">
        <v>0</v>
      </c>
      <c r="F46" s="1">
        <v>0</v>
      </c>
      <c r="G46" s="22" t="s">
        <v>23</v>
      </c>
      <c r="H46" s="91"/>
      <c r="I46" s="126"/>
      <c r="J46" s="94"/>
      <c r="K46" s="112"/>
      <c r="L46" s="114"/>
      <c r="M46" s="114"/>
    </row>
    <row r="47" spans="1:13" ht="27.75" customHeight="1" x14ac:dyDescent="0.25">
      <c r="A47" s="90"/>
      <c r="B47" s="91"/>
      <c r="C47" s="2" t="s">
        <v>17</v>
      </c>
      <c r="D47" s="1">
        <v>0</v>
      </c>
      <c r="E47" s="1">
        <v>0</v>
      </c>
      <c r="F47" s="1">
        <v>0</v>
      </c>
      <c r="G47" s="22" t="s">
        <v>23</v>
      </c>
      <c r="H47" s="91"/>
      <c r="I47" s="126"/>
      <c r="J47" s="94"/>
      <c r="K47" s="112"/>
      <c r="L47" s="115"/>
      <c r="M47" s="115"/>
    </row>
    <row r="48" spans="1:13" ht="21" customHeight="1" x14ac:dyDescent="0.25">
      <c r="A48" s="90" t="s">
        <v>46</v>
      </c>
      <c r="B48" s="91" t="s">
        <v>49</v>
      </c>
      <c r="C48" s="2" t="s">
        <v>13</v>
      </c>
      <c r="D48" s="1">
        <f>D49+D50+D51+D52</f>
        <v>0</v>
      </c>
      <c r="E48" s="1">
        <f t="shared" ref="E48:F48" si="24">E49+E50+E51+E52</f>
        <v>0</v>
      </c>
      <c r="F48" s="1">
        <f t="shared" si="24"/>
        <v>0</v>
      </c>
      <c r="G48" s="22" t="s">
        <v>23</v>
      </c>
      <c r="H48" s="91" t="s">
        <v>50</v>
      </c>
      <c r="I48" s="126" t="s">
        <v>201</v>
      </c>
      <c r="J48" s="94" t="s">
        <v>104</v>
      </c>
      <c r="K48" s="112" t="s">
        <v>58</v>
      </c>
      <c r="L48" s="113"/>
      <c r="M48" s="113">
        <v>830</v>
      </c>
    </row>
    <row r="49" spans="1:13" ht="21" customHeight="1" x14ac:dyDescent="0.25">
      <c r="A49" s="90"/>
      <c r="B49" s="91"/>
      <c r="C49" s="2" t="s">
        <v>14</v>
      </c>
      <c r="D49" s="1">
        <v>0</v>
      </c>
      <c r="E49" s="1">
        <v>0</v>
      </c>
      <c r="F49" s="1">
        <v>0</v>
      </c>
      <c r="G49" s="22" t="s">
        <v>23</v>
      </c>
      <c r="H49" s="91"/>
      <c r="I49" s="126"/>
      <c r="J49" s="94"/>
      <c r="K49" s="112"/>
      <c r="L49" s="114"/>
      <c r="M49" s="114"/>
    </row>
    <row r="50" spans="1:13" ht="21" customHeight="1" x14ac:dyDescent="0.25">
      <c r="A50" s="90"/>
      <c r="B50" s="91"/>
      <c r="C50" s="2" t="s">
        <v>15</v>
      </c>
      <c r="D50" s="1">
        <v>0</v>
      </c>
      <c r="E50" s="1">
        <v>0</v>
      </c>
      <c r="F50" s="1">
        <v>0</v>
      </c>
      <c r="G50" s="22" t="s">
        <v>23</v>
      </c>
      <c r="H50" s="91"/>
      <c r="I50" s="126"/>
      <c r="J50" s="94"/>
      <c r="K50" s="112"/>
      <c r="L50" s="114"/>
      <c r="M50" s="114"/>
    </row>
    <row r="51" spans="1:13" ht="21" customHeight="1" x14ac:dyDescent="0.25">
      <c r="A51" s="90"/>
      <c r="B51" s="91"/>
      <c r="C51" s="2" t="s">
        <v>16</v>
      </c>
      <c r="D51" s="1">
        <v>0</v>
      </c>
      <c r="E51" s="1">
        <v>0</v>
      </c>
      <c r="F51" s="1">
        <v>0</v>
      </c>
      <c r="G51" s="22" t="s">
        <v>23</v>
      </c>
      <c r="H51" s="91"/>
      <c r="I51" s="126"/>
      <c r="J51" s="94"/>
      <c r="K51" s="112"/>
      <c r="L51" s="114"/>
      <c r="M51" s="114"/>
    </row>
    <row r="52" spans="1:13" ht="21" customHeight="1" x14ac:dyDescent="0.25">
      <c r="A52" s="90"/>
      <c r="B52" s="91"/>
      <c r="C52" s="2" t="s">
        <v>17</v>
      </c>
      <c r="D52" s="1">
        <v>0</v>
      </c>
      <c r="E52" s="1">
        <v>0</v>
      </c>
      <c r="F52" s="1">
        <v>0</v>
      </c>
      <c r="G52" s="22" t="s">
        <v>23</v>
      </c>
      <c r="H52" s="91"/>
      <c r="I52" s="126"/>
      <c r="J52" s="94"/>
      <c r="K52" s="112"/>
      <c r="L52" s="115"/>
      <c r="M52" s="115"/>
    </row>
    <row r="53" spans="1:13" ht="9" customHeight="1" x14ac:dyDescent="0.25">
      <c r="A53" s="94" t="s">
        <v>47</v>
      </c>
      <c r="B53" s="91" t="s">
        <v>51</v>
      </c>
      <c r="C53" s="2" t="s">
        <v>13</v>
      </c>
      <c r="D53" s="1">
        <f>D54+D55+D56+D57</f>
        <v>33.299999999999997</v>
      </c>
      <c r="E53" s="1">
        <f t="shared" ref="E53:F53" si="25">E54+E55+E56+E57</f>
        <v>21.45</v>
      </c>
      <c r="F53" s="1">
        <f t="shared" si="25"/>
        <v>21.45</v>
      </c>
      <c r="G53" s="14">
        <f t="shared" ref="G53:G54" si="26">F53/D53</f>
        <v>0.64414414414414423</v>
      </c>
      <c r="H53" s="91" t="s">
        <v>52</v>
      </c>
      <c r="I53" s="126" t="s">
        <v>202</v>
      </c>
      <c r="J53" s="94" t="s">
        <v>104</v>
      </c>
      <c r="K53" s="112" t="s">
        <v>58</v>
      </c>
      <c r="L53" s="123" t="s">
        <v>208</v>
      </c>
      <c r="M53" s="127">
        <v>830</v>
      </c>
    </row>
    <row r="54" spans="1:13" ht="9" customHeight="1" x14ac:dyDescent="0.25">
      <c r="A54" s="94"/>
      <c r="B54" s="91"/>
      <c r="C54" s="2" t="s">
        <v>14</v>
      </c>
      <c r="D54" s="1">
        <v>33.299999999999997</v>
      </c>
      <c r="E54" s="1">
        <v>21.45</v>
      </c>
      <c r="F54" s="1">
        <f>E54</f>
        <v>21.45</v>
      </c>
      <c r="G54" s="14">
        <f t="shared" si="26"/>
        <v>0.64414414414414423</v>
      </c>
      <c r="H54" s="91"/>
      <c r="I54" s="126"/>
      <c r="J54" s="94"/>
      <c r="K54" s="112"/>
      <c r="L54" s="124"/>
      <c r="M54" s="128"/>
    </row>
    <row r="55" spans="1:13" ht="9" customHeight="1" x14ac:dyDescent="0.25">
      <c r="A55" s="94"/>
      <c r="B55" s="91"/>
      <c r="C55" s="2" t="s">
        <v>15</v>
      </c>
      <c r="D55" s="1">
        <v>0</v>
      </c>
      <c r="E55" s="1">
        <v>0</v>
      </c>
      <c r="F55" s="1">
        <v>0</v>
      </c>
      <c r="G55" s="22" t="s">
        <v>23</v>
      </c>
      <c r="H55" s="91"/>
      <c r="I55" s="126"/>
      <c r="J55" s="94"/>
      <c r="K55" s="112"/>
      <c r="L55" s="124"/>
      <c r="M55" s="128"/>
    </row>
    <row r="56" spans="1:13" ht="9" customHeight="1" x14ac:dyDescent="0.25">
      <c r="A56" s="94"/>
      <c r="B56" s="91"/>
      <c r="C56" s="2" t="s">
        <v>16</v>
      </c>
      <c r="D56" s="1">
        <v>0</v>
      </c>
      <c r="E56" s="1">
        <v>0</v>
      </c>
      <c r="F56" s="1">
        <v>0</v>
      </c>
      <c r="G56" s="22" t="s">
        <v>23</v>
      </c>
      <c r="H56" s="91"/>
      <c r="I56" s="126"/>
      <c r="J56" s="94"/>
      <c r="K56" s="112"/>
      <c r="L56" s="124"/>
      <c r="M56" s="128"/>
    </row>
    <row r="57" spans="1:13" ht="9" customHeight="1" x14ac:dyDescent="0.25">
      <c r="A57" s="94"/>
      <c r="B57" s="91"/>
      <c r="C57" s="2" t="s">
        <v>17</v>
      </c>
      <c r="D57" s="1">
        <v>0</v>
      </c>
      <c r="E57" s="1">
        <v>0</v>
      </c>
      <c r="F57" s="1">
        <v>0</v>
      </c>
      <c r="G57" s="22" t="s">
        <v>23</v>
      </c>
      <c r="H57" s="91"/>
      <c r="I57" s="126"/>
      <c r="J57" s="94"/>
      <c r="K57" s="112"/>
      <c r="L57" s="125"/>
      <c r="M57" s="129"/>
    </row>
    <row r="58" spans="1:13" ht="30" customHeight="1" x14ac:dyDescent="0.25">
      <c r="A58" s="90" t="s">
        <v>48</v>
      </c>
      <c r="B58" s="91" t="s">
        <v>53</v>
      </c>
      <c r="C58" s="2" t="s">
        <v>13</v>
      </c>
      <c r="D58" s="1">
        <f>D59+D60+D61+D62</f>
        <v>0</v>
      </c>
      <c r="E58" s="1">
        <f t="shared" ref="E58:F58" si="27">E59+E60+E61+E62</f>
        <v>0</v>
      </c>
      <c r="F58" s="1">
        <f t="shared" si="27"/>
        <v>0</v>
      </c>
      <c r="G58" s="22" t="s">
        <v>23</v>
      </c>
      <c r="H58" s="91" t="s">
        <v>54</v>
      </c>
      <c r="I58" s="91" t="s">
        <v>212</v>
      </c>
      <c r="J58" s="94" t="s">
        <v>104</v>
      </c>
      <c r="K58" s="112" t="s">
        <v>58</v>
      </c>
      <c r="L58" s="113"/>
      <c r="M58" s="113">
        <v>830</v>
      </c>
    </row>
    <row r="59" spans="1:13" ht="28.5" customHeight="1" x14ac:dyDescent="0.25">
      <c r="A59" s="90"/>
      <c r="B59" s="91"/>
      <c r="C59" s="2" t="s">
        <v>14</v>
      </c>
      <c r="D59" s="1">
        <v>0</v>
      </c>
      <c r="E59" s="1">
        <v>0</v>
      </c>
      <c r="F59" s="1">
        <v>0</v>
      </c>
      <c r="G59" s="22" t="s">
        <v>23</v>
      </c>
      <c r="H59" s="91"/>
      <c r="I59" s="91"/>
      <c r="J59" s="94"/>
      <c r="K59" s="112"/>
      <c r="L59" s="114"/>
      <c r="M59" s="114"/>
    </row>
    <row r="60" spans="1:13" ht="28.5" customHeight="1" x14ac:dyDescent="0.25">
      <c r="A60" s="90"/>
      <c r="B60" s="91"/>
      <c r="C60" s="2" t="s">
        <v>15</v>
      </c>
      <c r="D60" s="1">
        <v>0</v>
      </c>
      <c r="E60" s="1">
        <v>0</v>
      </c>
      <c r="F60" s="1">
        <v>0</v>
      </c>
      <c r="G60" s="22" t="s">
        <v>23</v>
      </c>
      <c r="H60" s="91"/>
      <c r="I60" s="91"/>
      <c r="J60" s="94"/>
      <c r="K60" s="112"/>
      <c r="L60" s="114"/>
      <c r="M60" s="114"/>
    </row>
    <row r="61" spans="1:13" ht="28.5" customHeight="1" x14ac:dyDescent="0.25">
      <c r="A61" s="90"/>
      <c r="B61" s="91"/>
      <c r="C61" s="2" t="s">
        <v>16</v>
      </c>
      <c r="D61" s="1">
        <v>0</v>
      </c>
      <c r="E61" s="1">
        <v>0</v>
      </c>
      <c r="F61" s="1">
        <v>0</v>
      </c>
      <c r="G61" s="22" t="s">
        <v>23</v>
      </c>
      <c r="H61" s="91"/>
      <c r="I61" s="91"/>
      <c r="J61" s="94"/>
      <c r="K61" s="112"/>
      <c r="L61" s="114"/>
      <c r="M61" s="114"/>
    </row>
    <row r="62" spans="1:13" ht="38.25" customHeight="1" x14ac:dyDescent="0.25">
      <c r="A62" s="90"/>
      <c r="B62" s="91"/>
      <c r="C62" s="2" t="s">
        <v>17</v>
      </c>
      <c r="D62" s="1">
        <v>0</v>
      </c>
      <c r="E62" s="1">
        <v>0</v>
      </c>
      <c r="F62" s="1">
        <v>0</v>
      </c>
      <c r="G62" s="22" t="s">
        <v>23</v>
      </c>
      <c r="H62" s="91"/>
      <c r="I62" s="91"/>
      <c r="J62" s="94"/>
      <c r="K62" s="112"/>
      <c r="L62" s="115"/>
      <c r="M62" s="115"/>
    </row>
    <row r="63" spans="1:13" ht="16.149999999999999" customHeight="1" x14ac:dyDescent="0.25">
      <c r="A63" s="90" t="s">
        <v>56</v>
      </c>
      <c r="B63" s="123" t="s">
        <v>55</v>
      </c>
      <c r="C63" s="2" t="s">
        <v>13</v>
      </c>
      <c r="D63" s="1">
        <f>D64+D65+D66+D67</f>
        <v>0</v>
      </c>
      <c r="E63" s="1">
        <f t="shared" ref="E63:F63" si="28">E64+E65+E66+E67</f>
        <v>0</v>
      </c>
      <c r="F63" s="1">
        <f t="shared" si="28"/>
        <v>0</v>
      </c>
      <c r="G63" s="22" t="s">
        <v>23</v>
      </c>
      <c r="H63" s="91" t="s">
        <v>57</v>
      </c>
      <c r="I63" s="91" t="s">
        <v>213</v>
      </c>
      <c r="J63" s="94" t="s">
        <v>104</v>
      </c>
      <c r="K63" s="112" t="s">
        <v>58</v>
      </c>
      <c r="L63" s="113"/>
      <c r="M63" s="113">
        <v>830</v>
      </c>
    </row>
    <row r="64" spans="1:13" ht="12" customHeight="1" x14ac:dyDescent="0.25">
      <c r="A64" s="90"/>
      <c r="B64" s="124"/>
      <c r="C64" s="2" t="s">
        <v>14</v>
      </c>
      <c r="D64" s="1">
        <v>0</v>
      </c>
      <c r="E64" s="1">
        <v>0</v>
      </c>
      <c r="F64" s="1">
        <v>0</v>
      </c>
      <c r="G64" s="22" t="s">
        <v>23</v>
      </c>
      <c r="H64" s="91"/>
      <c r="I64" s="91"/>
      <c r="J64" s="94"/>
      <c r="K64" s="112"/>
      <c r="L64" s="114"/>
      <c r="M64" s="114"/>
    </row>
    <row r="65" spans="1:13" ht="12" customHeight="1" x14ac:dyDescent="0.25">
      <c r="A65" s="90"/>
      <c r="B65" s="124"/>
      <c r="C65" s="2" t="s">
        <v>15</v>
      </c>
      <c r="D65" s="1">
        <v>0</v>
      </c>
      <c r="E65" s="1">
        <v>0</v>
      </c>
      <c r="F65" s="1">
        <v>0</v>
      </c>
      <c r="G65" s="22" t="s">
        <v>23</v>
      </c>
      <c r="H65" s="91"/>
      <c r="I65" s="91"/>
      <c r="J65" s="94"/>
      <c r="K65" s="112"/>
      <c r="L65" s="114"/>
      <c r="M65" s="114"/>
    </row>
    <row r="66" spans="1:13" ht="12" customHeight="1" x14ac:dyDescent="0.25">
      <c r="A66" s="90"/>
      <c r="B66" s="124"/>
      <c r="C66" s="2" t="s">
        <v>16</v>
      </c>
      <c r="D66" s="1">
        <v>0</v>
      </c>
      <c r="E66" s="1">
        <v>0</v>
      </c>
      <c r="F66" s="1">
        <v>0</v>
      </c>
      <c r="G66" s="22" t="s">
        <v>23</v>
      </c>
      <c r="H66" s="91"/>
      <c r="I66" s="91"/>
      <c r="J66" s="94"/>
      <c r="K66" s="112"/>
      <c r="L66" s="114"/>
      <c r="M66" s="114"/>
    </row>
    <row r="67" spans="1:13" ht="9.6" customHeight="1" x14ac:dyDescent="0.25">
      <c r="A67" s="90"/>
      <c r="B67" s="125"/>
      <c r="C67" s="2" t="s">
        <v>17</v>
      </c>
      <c r="D67" s="1">
        <v>0</v>
      </c>
      <c r="E67" s="1">
        <v>0</v>
      </c>
      <c r="F67" s="1">
        <v>0</v>
      </c>
      <c r="G67" s="22" t="s">
        <v>23</v>
      </c>
      <c r="H67" s="91"/>
      <c r="I67" s="91"/>
      <c r="J67" s="94"/>
      <c r="K67" s="112"/>
      <c r="L67" s="115"/>
      <c r="M67" s="115"/>
    </row>
    <row r="68" spans="1:13" s="39" customFormat="1" ht="15.75" customHeight="1" x14ac:dyDescent="0.25">
      <c r="A68" s="92" t="s">
        <v>60</v>
      </c>
      <c r="B68" s="93" t="s">
        <v>59</v>
      </c>
      <c r="C68" s="37" t="s">
        <v>13</v>
      </c>
      <c r="D68" s="41">
        <f>D69+D70+D71+D72</f>
        <v>0</v>
      </c>
      <c r="E68" s="41">
        <f t="shared" ref="E68:F68" si="29">E69+E70+E71+E72</f>
        <v>0</v>
      </c>
      <c r="F68" s="41">
        <f t="shared" si="29"/>
        <v>0</v>
      </c>
      <c r="G68" s="40" t="s">
        <v>23</v>
      </c>
      <c r="H68" s="100" t="s">
        <v>62</v>
      </c>
      <c r="I68" s="101"/>
      <c r="J68" s="102"/>
      <c r="K68" s="95" t="s">
        <v>58</v>
      </c>
      <c r="L68" s="97" t="s">
        <v>23</v>
      </c>
      <c r="M68" s="97">
        <v>830</v>
      </c>
    </row>
    <row r="69" spans="1:13" s="39" customFormat="1" ht="15.75" customHeight="1" x14ac:dyDescent="0.25">
      <c r="A69" s="92"/>
      <c r="B69" s="93"/>
      <c r="C69" s="37" t="s">
        <v>14</v>
      </c>
      <c r="D69" s="41">
        <f>D74+D79+D84+D89+D94</f>
        <v>0</v>
      </c>
      <c r="E69" s="41">
        <f t="shared" ref="E69:F69" si="30">E74+E79+E84+E89+E94</f>
        <v>0</v>
      </c>
      <c r="F69" s="41">
        <f t="shared" si="30"/>
        <v>0</v>
      </c>
      <c r="G69" s="40" t="s">
        <v>23</v>
      </c>
      <c r="H69" s="103"/>
      <c r="I69" s="104"/>
      <c r="J69" s="105"/>
      <c r="K69" s="96"/>
      <c r="L69" s="98"/>
      <c r="M69" s="98"/>
    </row>
    <row r="70" spans="1:13" s="39" customFormat="1" ht="15.75" customHeight="1" x14ac:dyDescent="0.25">
      <c r="A70" s="92"/>
      <c r="B70" s="93"/>
      <c r="C70" s="37" t="s">
        <v>15</v>
      </c>
      <c r="D70" s="41">
        <f t="shared" ref="D70:F72" si="31">D75+D80+D85+D90+D95</f>
        <v>0</v>
      </c>
      <c r="E70" s="41">
        <f t="shared" si="31"/>
        <v>0</v>
      </c>
      <c r="F70" s="41">
        <f t="shared" si="31"/>
        <v>0</v>
      </c>
      <c r="G70" s="40" t="s">
        <v>23</v>
      </c>
      <c r="H70" s="103"/>
      <c r="I70" s="104"/>
      <c r="J70" s="105"/>
      <c r="K70" s="96"/>
      <c r="L70" s="98"/>
      <c r="M70" s="98"/>
    </row>
    <row r="71" spans="1:13" s="39" customFormat="1" ht="15.75" customHeight="1" x14ac:dyDescent="0.25">
      <c r="A71" s="92"/>
      <c r="B71" s="93"/>
      <c r="C71" s="37" t="s">
        <v>16</v>
      </c>
      <c r="D71" s="41">
        <f t="shared" si="31"/>
        <v>0</v>
      </c>
      <c r="E71" s="41">
        <f t="shared" si="31"/>
        <v>0</v>
      </c>
      <c r="F71" s="41">
        <f t="shared" si="31"/>
        <v>0</v>
      </c>
      <c r="G71" s="40" t="s">
        <v>23</v>
      </c>
      <c r="H71" s="103"/>
      <c r="I71" s="104"/>
      <c r="J71" s="105"/>
      <c r="K71" s="96"/>
      <c r="L71" s="98"/>
      <c r="M71" s="98"/>
    </row>
    <row r="72" spans="1:13" s="39" customFormat="1" ht="15.75" customHeight="1" x14ac:dyDescent="0.25">
      <c r="A72" s="92"/>
      <c r="B72" s="93"/>
      <c r="C72" s="37" t="s">
        <v>17</v>
      </c>
      <c r="D72" s="41">
        <f t="shared" si="31"/>
        <v>0</v>
      </c>
      <c r="E72" s="41">
        <f t="shared" si="31"/>
        <v>0</v>
      </c>
      <c r="F72" s="41">
        <f t="shared" si="31"/>
        <v>0</v>
      </c>
      <c r="G72" s="40" t="s">
        <v>23</v>
      </c>
      <c r="H72" s="106"/>
      <c r="I72" s="107"/>
      <c r="J72" s="108"/>
      <c r="K72" s="96"/>
      <c r="L72" s="99"/>
      <c r="M72" s="99"/>
    </row>
    <row r="73" spans="1:13" ht="27" customHeight="1" x14ac:dyDescent="0.25">
      <c r="A73" s="90" t="s">
        <v>61</v>
      </c>
      <c r="B73" s="123" t="s">
        <v>63</v>
      </c>
      <c r="C73" s="2" t="s">
        <v>13</v>
      </c>
      <c r="D73" s="1">
        <f>D74+D75+D76+D77</f>
        <v>0</v>
      </c>
      <c r="E73" s="1">
        <f t="shared" ref="E73:F73" si="32">E74+E75+E76+E77</f>
        <v>0</v>
      </c>
      <c r="F73" s="1">
        <f t="shared" si="32"/>
        <v>0</v>
      </c>
      <c r="G73" s="22" t="s">
        <v>23</v>
      </c>
      <c r="H73" s="91" t="s">
        <v>64</v>
      </c>
      <c r="I73" s="91" t="s">
        <v>207</v>
      </c>
      <c r="J73" s="94" t="s">
        <v>104</v>
      </c>
      <c r="K73" s="112" t="s">
        <v>58</v>
      </c>
      <c r="L73" s="113"/>
      <c r="M73" s="113">
        <v>830</v>
      </c>
    </row>
    <row r="74" spans="1:13" ht="27" customHeight="1" x14ac:dyDescent="0.25">
      <c r="A74" s="90"/>
      <c r="B74" s="124"/>
      <c r="C74" s="2" t="s">
        <v>14</v>
      </c>
      <c r="D74" s="1">
        <v>0</v>
      </c>
      <c r="E74" s="1">
        <v>0</v>
      </c>
      <c r="F74" s="1">
        <v>0</v>
      </c>
      <c r="G74" s="22" t="s">
        <v>23</v>
      </c>
      <c r="H74" s="91"/>
      <c r="I74" s="91"/>
      <c r="J74" s="94"/>
      <c r="K74" s="112"/>
      <c r="L74" s="114"/>
      <c r="M74" s="114"/>
    </row>
    <row r="75" spans="1:13" ht="27" customHeight="1" x14ac:dyDescent="0.25">
      <c r="A75" s="90"/>
      <c r="B75" s="124"/>
      <c r="C75" s="2" t="s">
        <v>15</v>
      </c>
      <c r="D75" s="1">
        <v>0</v>
      </c>
      <c r="E75" s="1">
        <v>0</v>
      </c>
      <c r="F75" s="1">
        <v>0</v>
      </c>
      <c r="G75" s="22" t="s">
        <v>23</v>
      </c>
      <c r="H75" s="91"/>
      <c r="I75" s="91"/>
      <c r="J75" s="94"/>
      <c r="K75" s="112"/>
      <c r="L75" s="114"/>
      <c r="M75" s="114"/>
    </row>
    <row r="76" spans="1:13" ht="27" customHeight="1" x14ac:dyDescent="0.25">
      <c r="A76" s="90"/>
      <c r="B76" s="124"/>
      <c r="C76" s="2" t="s">
        <v>16</v>
      </c>
      <c r="D76" s="1">
        <v>0</v>
      </c>
      <c r="E76" s="1">
        <v>0</v>
      </c>
      <c r="F76" s="1">
        <v>0</v>
      </c>
      <c r="G76" s="22" t="s">
        <v>23</v>
      </c>
      <c r="H76" s="91"/>
      <c r="I76" s="91"/>
      <c r="J76" s="94"/>
      <c r="K76" s="112"/>
      <c r="L76" s="114"/>
      <c r="M76" s="114"/>
    </row>
    <row r="77" spans="1:13" ht="27" customHeight="1" x14ac:dyDescent="0.25">
      <c r="A77" s="90"/>
      <c r="B77" s="125"/>
      <c r="C77" s="2" t="s">
        <v>17</v>
      </c>
      <c r="D77" s="1">
        <v>0</v>
      </c>
      <c r="E77" s="1">
        <v>0</v>
      </c>
      <c r="F77" s="1">
        <v>0</v>
      </c>
      <c r="G77" s="22" t="s">
        <v>23</v>
      </c>
      <c r="H77" s="91"/>
      <c r="I77" s="91"/>
      <c r="J77" s="94"/>
      <c r="K77" s="112"/>
      <c r="L77" s="115"/>
      <c r="M77" s="115"/>
    </row>
    <row r="78" spans="1:13" ht="25.9" customHeight="1" x14ac:dyDescent="0.25">
      <c r="A78" s="90" t="s">
        <v>65</v>
      </c>
      <c r="B78" s="123" t="s">
        <v>67</v>
      </c>
      <c r="C78" s="2" t="s">
        <v>13</v>
      </c>
      <c r="D78" s="1">
        <f>D79+D80+D81+D82</f>
        <v>0</v>
      </c>
      <c r="E78" s="1">
        <f t="shared" ref="E78:F78" si="33">E79+E80+E81+E82</f>
        <v>0</v>
      </c>
      <c r="F78" s="1">
        <f t="shared" si="33"/>
        <v>0</v>
      </c>
      <c r="G78" s="22" t="s">
        <v>23</v>
      </c>
      <c r="H78" s="91" t="s">
        <v>68</v>
      </c>
      <c r="I78" s="91" t="s">
        <v>203</v>
      </c>
      <c r="J78" s="94" t="s">
        <v>104</v>
      </c>
      <c r="K78" s="112" t="s">
        <v>58</v>
      </c>
      <c r="L78" s="113"/>
      <c r="M78" s="113">
        <v>830</v>
      </c>
    </row>
    <row r="79" spans="1:13" ht="25.9" customHeight="1" x14ac:dyDescent="0.25">
      <c r="A79" s="90"/>
      <c r="B79" s="124"/>
      <c r="C79" s="2" t="s">
        <v>14</v>
      </c>
      <c r="D79" s="1">
        <v>0</v>
      </c>
      <c r="E79" s="1">
        <v>0</v>
      </c>
      <c r="F79" s="1">
        <v>0</v>
      </c>
      <c r="G79" s="22" t="s">
        <v>23</v>
      </c>
      <c r="H79" s="91"/>
      <c r="I79" s="91"/>
      <c r="J79" s="94"/>
      <c r="K79" s="112"/>
      <c r="L79" s="114"/>
      <c r="M79" s="114"/>
    </row>
    <row r="80" spans="1:13" ht="25.9" customHeight="1" x14ac:dyDescent="0.25">
      <c r="A80" s="90"/>
      <c r="B80" s="124"/>
      <c r="C80" s="2" t="s">
        <v>15</v>
      </c>
      <c r="D80" s="1">
        <v>0</v>
      </c>
      <c r="E80" s="1">
        <v>0</v>
      </c>
      <c r="F80" s="1">
        <v>0</v>
      </c>
      <c r="G80" s="22" t="s">
        <v>23</v>
      </c>
      <c r="H80" s="91"/>
      <c r="I80" s="91"/>
      <c r="J80" s="94"/>
      <c r="K80" s="112"/>
      <c r="L80" s="114"/>
      <c r="M80" s="114"/>
    </row>
    <row r="81" spans="1:13" ht="18" customHeight="1" x14ac:dyDescent="0.25">
      <c r="A81" s="90"/>
      <c r="B81" s="124"/>
      <c r="C81" s="2" t="s">
        <v>16</v>
      </c>
      <c r="D81" s="1">
        <v>0</v>
      </c>
      <c r="E81" s="1">
        <v>0</v>
      </c>
      <c r="F81" s="1">
        <v>0</v>
      </c>
      <c r="G81" s="22" t="s">
        <v>23</v>
      </c>
      <c r="H81" s="91"/>
      <c r="I81" s="91"/>
      <c r="J81" s="94"/>
      <c r="K81" s="112"/>
      <c r="L81" s="114"/>
      <c r="M81" s="114"/>
    </row>
    <row r="82" spans="1:13" ht="19.899999999999999" customHeight="1" x14ac:dyDescent="0.25">
      <c r="A82" s="90"/>
      <c r="B82" s="125"/>
      <c r="C82" s="2" t="s">
        <v>17</v>
      </c>
      <c r="D82" s="1">
        <v>0</v>
      </c>
      <c r="E82" s="1">
        <v>0</v>
      </c>
      <c r="F82" s="1">
        <v>0</v>
      </c>
      <c r="G82" s="22" t="s">
        <v>23</v>
      </c>
      <c r="H82" s="91"/>
      <c r="I82" s="91"/>
      <c r="J82" s="94"/>
      <c r="K82" s="112"/>
      <c r="L82" s="115"/>
      <c r="M82" s="115"/>
    </row>
    <row r="83" spans="1:13" ht="13.5" customHeight="1" x14ac:dyDescent="0.25">
      <c r="A83" s="90" t="s">
        <v>66</v>
      </c>
      <c r="B83" s="123" t="s">
        <v>69</v>
      </c>
      <c r="C83" s="2" t="s">
        <v>13</v>
      </c>
      <c r="D83" s="1">
        <f>D84+D85+D86+D87</f>
        <v>0</v>
      </c>
      <c r="E83" s="1">
        <f t="shared" ref="E83:F83" si="34">E84+E85+E86+E87</f>
        <v>0</v>
      </c>
      <c r="F83" s="1">
        <f t="shared" si="34"/>
        <v>0</v>
      </c>
      <c r="G83" s="22" t="s">
        <v>23</v>
      </c>
      <c r="H83" s="91" t="s">
        <v>70</v>
      </c>
      <c r="I83" s="91" t="s">
        <v>204</v>
      </c>
      <c r="J83" s="94" t="s">
        <v>104</v>
      </c>
      <c r="K83" s="112" t="s">
        <v>58</v>
      </c>
      <c r="L83" s="113"/>
      <c r="M83" s="113">
        <v>830</v>
      </c>
    </row>
    <row r="84" spans="1:13" ht="13.5" customHeight="1" x14ac:dyDescent="0.25">
      <c r="A84" s="90"/>
      <c r="B84" s="124"/>
      <c r="C84" s="2" t="s">
        <v>14</v>
      </c>
      <c r="D84" s="1">
        <v>0</v>
      </c>
      <c r="E84" s="1">
        <v>0</v>
      </c>
      <c r="F84" s="1">
        <v>0</v>
      </c>
      <c r="G84" s="22" t="s">
        <v>23</v>
      </c>
      <c r="H84" s="91"/>
      <c r="I84" s="91"/>
      <c r="J84" s="94"/>
      <c r="K84" s="112"/>
      <c r="L84" s="114"/>
      <c r="M84" s="114"/>
    </row>
    <row r="85" spans="1:13" ht="13.5" customHeight="1" x14ac:dyDescent="0.25">
      <c r="A85" s="90"/>
      <c r="B85" s="124"/>
      <c r="C85" s="2" t="s">
        <v>15</v>
      </c>
      <c r="D85" s="1">
        <v>0</v>
      </c>
      <c r="E85" s="1">
        <v>0</v>
      </c>
      <c r="F85" s="1">
        <v>0</v>
      </c>
      <c r="G85" s="22" t="s">
        <v>23</v>
      </c>
      <c r="H85" s="91"/>
      <c r="I85" s="91"/>
      <c r="J85" s="94"/>
      <c r="K85" s="112"/>
      <c r="L85" s="114"/>
      <c r="M85" s="114"/>
    </row>
    <row r="86" spans="1:13" ht="13.5" customHeight="1" x14ac:dyDescent="0.25">
      <c r="A86" s="90"/>
      <c r="B86" s="124"/>
      <c r="C86" s="2" t="s">
        <v>16</v>
      </c>
      <c r="D86" s="1">
        <v>0</v>
      </c>
      <c r="E86" s="1">
        <v>0</v>
      </c>
      <c r="F86" s="1">
        <v>0</v>
      </c>
      <c r="G86" s="22" t="s">
        <v>23</v>
      </c>
      <c r="H86" s="91"/>
      <c r="I86" s="91"/>
      <c r="J86" s="94"/>
      <c r="K86" s="112"/>
      <c r="L86" s="114"/>
      <c r="M86" s="114"/>
    </row>
    <row r="87" spans="1:13" ht="13.5" customHeight="1" x14ac:dyDescent="0.25">
      <c r="A87" s="90"/>
      <c r="B87" s="125"/>
      <c r="C87" s="2" t="s">
        <v>17</v>
      </c>
      <c r="D87" s="1">
        <v>0</v>
      </c>
      <c r="E87" s="1">
        <v>0</v>
      </c>
      <c r="F87" s="1">
        <v>0</v>
      </c>
      <c r="G87" s="22" t="s">
        <v>23</v>
      </c>
      <c r="H87" s="91"/>
      <c r="I87" s="91"/>
      <c r="J87" s="94"/>
      <c r="K87" s="112"/>
      <c r="L87" s="115"/>
      <c r="M87" s="115"/>
    </row>
    <row r="88" spans="1:13" ht="30.6" customHeight="1" x14ac:dyDescent="0.25">
      <c r="A88" s="90" t="s">
        <v>71</v>
      </c>
      <c r="B88" s="123" t="s">
        <v>73</v>
      </c>
      <c r="C88" s="2" t="s">
        <v>13</v>
      </c>
      <c r="D88" s="1">
        <f>D89+D90+D91+D92</f>
        <v>0</v>
      </c>
      <c r="E88" s="1">
        <f t="shared" ref="E88:F88" si="35">E89+E90+E91+E92</f>
        <v>0</v>
      </c>
      <c r="F88" s="1">
        <f t="shared" si="35"/>
        <v>0</v>
      </c>
      <c r="G88" s="22" t="s">
        <v>23</v>
      </c>
      <c r="H88" s="91" t="s">
        <v>74</v>
      </c>
      <c r="I88" s="91" t="s">
        <v>210</v>
      </c>
      <c r="J88" s="94" t="s">
        <v>104</v>
      </c>
      <c r="K88" s="112" t="s">
        <v>58</v>
      </c>
      <c r="L88" s="113"/>
      <c r="M88" s="113">
        <v>830</v>
      </c>
    </row>
    <row r="89" spans="1:13" ht="30.6" customHeight="1" x14ac:dyDescent="0.25">
      <c r="A89" s="90"/>
      <c r="B89" s="124"/>
      <c r="C89" s="2" t="s">
        <v>14</v>
      </c>
      <c r="D89" s="1">
        <v>0</v>
      </c>
      <c r="E89" s="1">
        <v>0</v>
      </c>
      <c r="F89" s="1">
        <v>0</v>
      </c>
      <c r="G89" s="22" t="s">
        <v>23</v>
      </c>
      <c r="H89" s="91"/>
      <c r="I89" s="91"/>
      <c r="J89" s="94"/>
      <c r="K89" s="112"/>
      <c r="L89" s="114"/>
      <c r="M89" s="114"/>
    </row>
    <row r="90" spans="1:13" ht="30.6" customHeight="1" x14ac:dyDescent="0.25">
      <c r="A90" s="90"/>
      <c r="B90" s="124"/>
      <c r="C90" s="2" t="s">
        <v>15</v>
      </c>
      <c r="D90" s="1">
        <v>0</v>
      </c>
      <c r="E90" s="1">
        <v>0</v>
      </c>
      <c r="F90" s="1">
        <v>0</v>
      </c>
      <c r="G90" s="22" t="s">
        <v>23</v>
      </c>
      <c r="H90" s="91"/>
      <c r="I90" s="91"/>
      <c r="J90" s="94"/>
      <c r="K90" s="112"/>
      <c r="L90" s="114"/>
      <c r="M90" s="114"/>
    </row>
    <row r="91" spans="1:13" ht="33.75" customHeight="1" x14ac:dyDescent="0.25">
      <c r="A91" s="90"/>
      <c r="B91" s="124"/>
      <c r="C91" s="2" t="s">
        <v>16</v>
      </c>
      <c r="D91" s="1">
        <v>0</v>
      </c>
      <c r="E91" s="1">
        <v>0</v>
      </c>
      <c r="F91" s="1">
        <v>0</v>
      </c>
      <c r="G91" s="22" t="s">
        <v>23</v>
      </c>
      <c r="H91" s="91"/>
      <c r="I91" s="91"/>
      <c r="J91" s="94"/>
      <c r="K91" s="112"/>
      <c r="L91" s="114"/>
      <c r="M91" s="114"/>
    </row>
    <row r="92" spans="1:13" ht="120" customHeight="1" x14ac:dyDescent="0.25">
      <c r="A92" s="90"/>
      <c r="B92" s="125"/>
      <c r="C92" s="2" t="s">
        <v>17</v>
      </c>
      <c r="D92" s="1">
        <v>0</v>
      </c>
      <c r="E92" s="1">
        <v>0</v>
      </c>
      <c r="F92" s="1">
        <v>0</v>
      </c>
      <c r="G92" s="22" t="s">
        <v>23</v>
      </c>
      <c r="H92" s="91"/>
      <c r="I92" s="91"/>
      <c r="J92" s="94"/>
      <c r="K92" s="112"/>
      <c r="L92" s="115"/>
      <c r="M92" s="115"/>
    </row>
    <row r="93" spans="1:13" ht="33.6" customHeight="1" x14ac:dyDescent="0.25">
      <c r="A93" s="90" t="s">
        <v>72</v>
      </c>
      <c r="B93" s="123" t="s">
        <v>75</v>
      </c>
      <c r="C93" s="2" t="s">
        <v>13</v>
      </c>
      <c r="D93" s="1">
        <f>D94+D95+D96+D97</f>
        <v>0</v>
      </c>
      <c r="E93" s="1">
        <f t="shared" ref="E93:F93" si="36">E94+E95+E96+E97</f>
        <v>0</v>
      </c>
      <c r="F93" s="1">
        <f t="shared" si="36"/>
        <v>0</v>
      </c>
      <c r="G93" s="22" t="s">
        <v>23</v>
      </c>
      <c r="H93" s="91" t="s">
        <v>76</v>
      </c>
      <c r="I93" s="91" t="s">
        <v>209</v>
      </c>
      <c r="J93" s="94" t="s">
        <v>104</v>
      </c>
      <c r="K93" s="112" t="s">
        <v>58</v>
      </c>
      <c r="L93" s="113"/>
      <c r="M93" s="113">
        <v>830</v>
      </c>
    </row>
    <row r="94" spans="1:13" ht="33.6" customHeight="1" x14ac:dyDescent="0.25">
      <c r="A94" s="90"/>
      <c r="B94" s="124"/>
      <c r="C94" s="2" t="s">
        <v>14</v>
      </c>
      <c r="D94" s="1">
        <v>0</v>
      </c>
      <c r="E94" s="1">
        <v>0</v>
      </c>
      <c r="F94" s="1">
        <v>0</v>
      </c>
      <c r="G94" s="22" t="s">
        <v>23</v>
      </c>
      <c r="H94" s="91"/>
      <c r="I94" s="91"/>
      <c r="J94" s="94"/>
      <c r="K94" s="112"/>
      <c r="L94" s="114"/>
      <c r="M94" s="114"/>
    </row>
    <row r="95" spans="1:13" ht="33.6" customHeight="1" x14ac:dyDescent="0.25">
      <c r="A95" s="90"/>
      <c r="B95" s="124"/>
      <c r="C95" s="2" t="s">
        <v>15</v>
      </c>
      <c r="D95" s="1">
        <v>0</v>
      </c>
      <c r="E95" s="1">
        <v>0</v>
      </c>
      <c r="F95" s="1">
        <v>0</v>
      </c>
      <c r="G95" s="22" t="s">
        <v>23</v>
      </c>
      <c r="H95" s="91"/>
      <c r="I95" s="91"/>
      <c r="J95" s="94"/>
      <c r="K95" s="112"/>
      <c r="L95" s="114"/>
      <c r="M95" s="114"/>
    </row>
    <row r="96" spans="1:13" ht="36.75" customHeight="1" x14ac:dyDescent="0.25">
      <c r="A96" s="90"/>
      <c r="B96" s="124"/>
      <c r="C96" s="2" t="s">
        <v>16</v>
      </c>
      <c r="D96" s="1">
        <v>0</v>
      </c>
      <c r="E96" s="1">
        <v>0</v>
      </c>
      <c r="F96" s="1">
        <v>0</v>
      </c>
      <c r="G96" s="22" t="s">
        <v>23</v>
      </c>
      <c r="H96" s="91"/>
      <c r="I96" s="91"/>
      <c r="J96" s="94"/>
      <c r="K96" s="112"/>
      <c r="L96" s="114"/>
      <c r="M96" s="114"/>
    </row>
    <row r="97" spans="1:13" ht="48.75" customHeight="1" x14ac:dyDescent="0.25">
      <c r="A97" s="90"/>
      <c r="B97" s="125"/>
      <c r="C97" s="2" t="s">
        <v>17</v>
      </c>
      <c r="D97" s="1">
        <v>0</v>
      </c>
      <c r="E97" s="1">
        <v>0</v>
      </c>
      <c r="F97" s="1">
        <v>0</v>
      </c>
      <c r="G97" s="22" t="s">
        <v>23</v>
      </c>
      <c r="H97" s="91"/>
      <c r="I97" s="91"/>
      <c r="J97" s="94"/>
      <c r="K97" s="112"/>
      <c r="L97" s="115"/>
      <c r="M97" s="115"/>
    </row>
    <row r="98" spans="1:13" s="18" customFormat="1" ht="12" hidden="1" customHeight="1" x14ac:dyDescent="0.25">
      <c r="A98" s="119" t="s">
        <v>77</v>
      </c>
      <c r="B98" s="120" t="s">
        <v>80</v>
      </c>
      <c r="C98" s="15" t="s">
        <v>13</v>
      </c>
      <c r="D98" s="16">
        <f>D99+D100+D101+D102</f>
        <v>46202.0651</v>
      </c>
      <c r="E98" s="16">
        <f t="shared" ref="E98:F98" si="37">E99+E100+E101+E102</f>
        <v>45907.299029999987</v>
      </c>
      <c r="F98" s="16">
        <f t="shared" si="37"/>
        <v>45907.299029999987</v>
      </c>
      <c r="G98" s="17">
        <f t="shared" ref="G98:G99" si="38">F98/D98</f>
        <v>0.99362006721210361</v>
      </c>
      <c r="H98" s="121" t="s">
        <v>23</v>
      </c>
      <c r="I98" s="121" t="s">
        <v>23</v>
      </c>
      <c r="J98" s="121" t="s">
        <v>23</v>
      </c>
      <c r="K98" s="121" t="s">
        <v>22</v>
      </c>
      <c r="L98" s="121" t="s">
        <v>23</v>
      </c>
      <c r="M98" s="121">
        <v>845</v>
      </c>
    </row>
    <row r="99" spans="1:13" s="18" customFormat="1" ht="12" hidden="1" customHeight="1" x14ac:dyDescent="0.25">
      <c r="A99" s="119"/>
      <c r="B99" s="120"/>
      <c r="C99" s="15" t="s">
        <v>14</v>
      </c>
      <c r="D99" s="16">
        <f>D104+D124</f>
        <v>46202.0651</v>
      </c>
      <c r="E99" s="16">
        <f t="shared" ref="E99:F99" si="39">E104+E124</f>
        <v>45907.299029999987</v>
      </c>
      <c r="F99" s="16">
        <f t="shared" si="39"/>
        <v>45907.299029999987</v>
      </c>
      <c r="G99" s="17">
        <f t="shared" si="38"/>
        <v>0.99362006721210361</v>
      </c>
      <c r="H99" s="122"/>
      <c r="I99" s="122"/>
      <c r="J99" s="122"/>
      <c r="K99" s="122"/>
      <c r="L99" s="122"/>
      <c r="M99" s="122"/>
    </row>
    <row r="100" spans="1:13" s="18" customFormat="1" ht="12" hidden="1" customHeight="1" x14ac:dyDescent="0.25">
      <c r="A100" s="119"/>
      <c r="B100" s="120"/>
      <c r="C100" s="15" t="s">
        <v>15</v>
      </c>
      <c r="D100" s="16">
        <f t="shared" ref="D100:F102" si="40">D105+D125</f>
        <v>0</v>
      </c>
      <c r="E100" s="16">
        <f t="shared" si="40"/>
        <v>0</v>
      </c>
      <c r="F100" s="16">
        <f t="shared" si="40"/>
        <v>0</v>
      </c>
      <c r="G100" s="20" t="s">
        <v>23</v>
      </c>
      <c r="H100" s="122"/>
      <c r="I100" s="122"/>
      <c r="J100" s="122"/>
      <c r="K100" s="122"/>
      <c r="L100" s="122"/>
      <c r="M100" s="122"/>
    </row>
    <row r="101" spans="1:13" s="18" customFormat="1" ht="12" hidden="1" customHeight="1" x14ac:dyDescent="0.25">
      <c r="A101" s="119"/>
      <c r="B101" s="120"/>
      <c r="C101" s="15" t="s">
        <v>16</v>
      </c>
      <c r="D101" s="16">
        <f t="shared" si="40"/>
        <v>0</v>
      </c>
      <c r="E101" s="16">
        <f t="shared" si="40"/>
        <v>0</v>
      </c>
      <c r="F101" s="16">
        <f t="shared" si="40"/>
        <v>0</v>
      </c>
      <c r="G101" s="20" t="s">
        <v>23</v>
      </c>
      <c r="H101" s="122"/>
      <c r="I101" s="122"/>
      <c r="J101" s="122"/>
      <c r="K101" s="122"/>
      <c r="L101" s="122"/>
      <c r="M101" s="122"/>
    </row>
    <row r="102" spans="1:13" s="18" customFormat="1" ht="12" hidden="1" customHeight="1" x14ac:dyDescent="0.25">
      <c r="A102" s="119"/>
      <c r="B102" s="120"/>
      <c r="C102" s="15" t="s">
        <v>17</v>
      </c>
      <c r="D102" s="16">
        <f t="shared" si="40"/>
        <v>0</v>
      </c>
      <c r="E102" s="16">
        <f t="shared" si="40"/>
        <v>0</v>
      </c>
      <c r="F102" s="16">
        <f t="shared" si="40"/>
        <v>0</v>
      </c>
      <c r="G102" s="20" t="s">
        <v>23</v>
      </c>
      <c r="H102" s="122"/>
      <c r="I102" s="122"/>
      <c r="J102" s="122"/>
      <c r="K102" s="122"/>
      <c r="L102" s="122"/>
      <c r="M102" s="122"/>
    </row>
    <row r="103" spans="1:13" s="39" customFormat="1" ht="12.6" hidden="1" customHeight="1" x14ac:dyDescent="0.25">
      <c r="A103" s="92" t="s">
        <v>78</v>
      </c>
      <c r="B103" s="93" t="s">
        <v>81</v>
      </c>
      <c r="C103" s="37" t="s">
        <v>13</v>
      </c>
      <c r="D103" s="38">
        <f>D104+D105+D106+D107</f>
        <v>41481.165099999998</v>
      </c>
      <c r="E103" s="38">
        <f t="shared" ref="E103:F103" si="41">E104+E105+E106+E107</f>
        <v>41186.574439999989</v>
      </c>
      <c r="F103" s="38">
        <f t="shared" si="41"/>
        <v>41186.574439999989</v>
      </c>
      <c r="G103" s="42">
        <f t="shared" ref="G103:G104" si="42">F103/D103</f>
        <v>0.99289820670924189</v>
      </c>
      <c r="H103" s="100" t="s">
        <v>86</v>
      </c>
      <c r="I103" s="101"/>
      <c r="J103" s="102"/>
      <c r="K103" s="95" t="s">
        <v>22</v>
      </c>
      <c r="L103" s="97" t="s">
        <v>23</v>
      </c>
      <c r="M103" s="97">
        <v>845</v>
      </c>
    </row>
    <row r="104" spans="1:13" s="39" customFormat="1" ht="12.6" hidden="1" customHeight="1" x14ac:dyDescent="0.25">
      <c r="A104" s="92"/>
      <c r="B104" s="93"/>
      <c r="C104" s="37" t="s">
        <v>14</v>
      </c>
      <c r="D104" s="38">
        <f>D109+D114+D119</f>
        <v>41481.165099999998</v>
      </c>
      <c r="E104" s="38">
        <f>E109+E114+E119</f>
        <v>41186.574439999989</v>
      </c>
      <c r="F104" s="38">
        <f>F109+F114+F119</f>
        <v>41186.574439999989</v>
      </c>
      <c r="G104" s="42">
        <f t="shared" si="42"/>
        <v>0.99289820670924189</v>
      </c>
      <c r="H104" s="103"/>
      <c r="I104" s="104"/>
      <c r="J104" s="105"/>
      <c r="K104" s="96"/>
      <c r="L104" s="98"/>
      <c r="M104" s="98"/>
    </row>
    <row r="105" spans="1:13" s="39" customFormat="1" ht="12.6" hidden="1" customHeight="1" x14ac:dyDescent="0.25">
      <c r="A105" s="92"/>
      <c r="B105" s="93"/>
      <c r="C105" s="37" t="s">
        <v>15</v>
      </c>
      <c r="D105" s="41">
        <f t="shared" ref="D105:F107" si="43">D110+D115+D120</f>
        <v>0</v>
      </c>
      <c r="E105" s="41">
        <f t="shared" si="43"/>
        <v>0</v>
      </c>
      <c r="F105" s="41">
        <f t="shared" si="43"/>
        <v>0</v>
      </c>
      <c r="G105" s="40" t="s">
        <v>23</v>
      </c>
      <c r="H105" s="103"/>
      <c r="I105" s="104"/>
      <c r="J105" s="105"/>
      <c r="K105" s="96"/>
      <c r="L105" s="98"/>
      <c r="M105" s="98"/>
    </row>
    <row r="106" spans="1:13" s="39" customFormat="1" ht="12.6" hidden="1" customHeight="1" x14ac:dyDescent="0.25">
      <c r="A106" s="92"/>
      <c r="B106" s="93"/>
      <c r="C106" s="37" t="s">
        <v>16</v>
      </c>
      <c r="D106" s="41">
        <f t="shared" si="43"/>
        <v>0</v>
      </c>
      <c r="E106" s="41">
        <f t="shared" si="43"/>
        <v>0</v>
      </c>
      <c r="F106" s="41">
        <f t="shared" si="43"/>
        <v>0</v>
      </c>
      <c r="G106" s="40" t="s">
        <v>23</v>
      </c>
      <c r="H106" s="103"/>
      <c r="I106" s="104"/>
      <c r="J106" s="105"/>
      <c r="K106" s="96"/>
      <c r="L106" s="98"/>
      <c r="M106" s="98"/>
    </row>
    <row r="107" spans="1:13" s="39" customFormat="1" ht="12.6" hidden="1" customHeight="1" x14ac:dyDescent="0.25">
      <c r="A107" s="92"/>
      <c r="B107" s="93"/>
      <c r="C107" s="37" t="s">
        <v>17</v>
      </c>
      <c r="D107" s="41">
        <f t="shared" si="43"/>
        <v>0</v>
      </c>
      <c r="E107" s="41">
        <f t="shared" si="43"/>
        <v>0</v>
      </c>
      <c r="F107" s="41">
        <f t="shared" si="43"/>
        <v>0</v>
      </c>
      <c r="G107" s="40" t="s">
        <v>23</v>
      </c>
      <c r="H107" s="106"/>
      <c r="I107" s="107"/>
      <c r="J107" s="108"/>
      <c r="K107" s="96"/>
      <c r="L107" s="99"/>
      <c r="M107" s="99"/>
    </row>
    <row r="108" spans="1:13" ht="24.6" hidden="1" customHeight="1" x14ac:dyDescent="0.25">
      <c r="A108" s="94" t="s">
        <v>79</v>
      </c>
      <c r="B108" s="91" t="s">
        <v>82</v>
      </c>
      <c r="C108" s="2" t="s">
        <v>13</v>
      </c>
      <c r="D108" s="1">
        <f>D109+D110+D111+D112</f>
        <v>41481.165099999998</v>
      </c>
      <c r="E108" s="1">
        <f>E109+E110+E111+E112</f>
        <v>41186.574439999989</v>
      </c>
      <c r="F108" s="1">
        <f>F109+F110+F111+F112</f>
        <v>41186.574439999989</v>
      </c>
      <c r="G108" s="14">
        <f t="shared" ref="G108" si="44">F108/D108</f>
        <v>0.99289820670924189</v>
      </c>
      <c r="H108" s="91" t="s">
        <v>85</v>
      </c>
      <c r="I108" s="109" t="s">
        <v>112</v>
      </c>
      <c r="J108" s="90" t="s">
        <v>105</v>
      </c>
      <c r="K108" s="112" t="s">
        <v>22</v>
      </c>
      <c r="L108" s="116" t="s">
        <v>108</v>
      </c>
      <c r="M108" s="116">
        <v>845</v>
      </c>
    </row>
    <row r="109" spans="1:13" ht="26.45" hidden="1" customHeight="1" x14ac:dyDescent="0.25">
      <c r="A109" s="94"/>
      <c r="B109" s="91"/>
      <c r="C109" s="2" t="s">
        <v>14</v>
      </c>
      <c r="D109" s="1">
        <v>41481.165099999998</v>
      </c>
      <c r="E109" s="1">
        <v>41186.574439999989</v>
      </c>
      <c r="F109" s="1">
        <f>E109</f>
        <v>41186.574439999989</v>
      </c>
      <c r="G109" s="14">
        <f>F109/D109</f>
        <v>0.99289820670924189</v>
      </c>
      <c r="H109" s="91"/>
      <c r="I109" s="110"/>
      <c r="J109" s="90"/>
      <c r="K109" s="112"/>
      <c r="L109" s="117"/>
      <c r="M109" s="117"/>
    </row>
    <row r="110" spans="1:13" ht="15.6" hidden="1" customHeight="1" x14ac:dyDescent="0.25">
      <c r="A110" s="94"/>
      <c r="B110" s="91"/>
      <c r="C110" s="2" t="s">
        <v>15</v>
      </c>
      <c r="D110" s="1">
        <v>0</v>
      </c>
      <c r="E110" s="1">
        <v>0</v>
      </c>
      <c r="F110" s="1">
        <v>0</v>
      </c>
      <c r="G110" s="33" t="s">
        <v>23</v>
      </c>
      <c r="H110" s="91"/>
      <c r="I110" s="110"/>
      <c r="J110" s="90"/>
      <c r="K110" s="112"/>
      <c r="L110" s="117"/>
      <c r="M110" s="117"/>
    </row>
    <row r="111" spans="1:13" ht="31.9" hidden="1" customHeight="1" x14ac:dyDescent="0.25">
      <c r="A111" s="94"/>
      <c r="B111" s="91"/>
      <c r="C111" s="2" t="s">
        <v>16</v>
      </c>
      <c r="D111" s="1">
        <v>0</v>
      </c>
      <c r="E111" s="1">
        <v>0</v>
      </c>
      <c r="F111" s="1">
        <v>0</v>
      </c>
      <c r="G111" s="33" t="s">
        <v>23</v>
      </c>
      <c r="H111" s="91"/>
      <c r="I111" s="110"/>
      <c r="J111" s="90"/>
      <c r="K111" s="112"/>
      <c r="L111" s="117"/>
      <c r="M111" s="117"/>
    </row>
    <row r="112" spans="1:13" ht="31.9" hidden="1" customHeight="1" x14ac:dyDescent="0.25">
      <c r="A112" s="94"/>
      <c r="B112" s="91"/>
      <c r="C112" s="2" t="s">
        <v>17</v>
      </c>
      <c r="D112" s="1">
        <v>0</v>
      </c>
      <c r="E112" s="1">
        <v>0</v>
      </c>
      <c r="F112" s="1">
        <v>0</v>
      </c>
      <c r="G112" s="33" t="s">
        <v>23</v>
      </c>
      <c r="H112" s="91"/>
      <c r="I112" s="111"/>
      <c r="J112" s="90"/>
      <c r="K112" s="112"/>
      <c r="L112" s="118"/>
      <c r="M112" s="118"/>
    </row>
    <row r="113" spans="1:13" ht="16.149999999999999" hidden="1" customHeight="1" x14ac:dyDescent="0.25">
      <c r="A113" s="90" t="s">
        <v>84</v>
      </c>
      <c r="B113" s="91" t="s">
        <v>87</v>
      </c>
      <c r="C113" s="2" t="s">
        <v>13</v>
      </c>
      <c r="D113" s="1">
        <f>D114+D115+D116+D117</f>
        <v>0</v>
      </c>
      <c r="E113" s="1">
        <f t="shared" ref="E113:F113" si="45">E114+E115+E116+E117</f>
        <v>0</v>
      </c>
      <c r="F113" s="1">
        <f t="shared" si="45"/>
        <v>0</v>
      </c>
      <c r="G113" s="33" t="s">
        <v>23</v>
      </c>
      <c r="H113" s="91" t="s">
        <v>88</v>
      </c>
      <c r="I113" s="109" t="s">
        <v>113</v>
      </c>
      <c r="J113" s="90" t="s">
        <v>105</v>
      </c>
      <c r="K113" s="112" t="s">
        <v>22</v>
      </c>
      <c r="L113" s="113"/>
      <c r="M113" s="113">
        <v>845</v>
      </c>
    </row>
    <row r="114" spans="1:13" ht="16.149999999999999" hidden="1" customHeight="1" x14ac:dyDescent="0.25">
      <c r="A114" s="90"/>
      <c r="B114" s="91"/>
      <c r="C114" s="2" t="s">
        <v>14</v>
      </c>
      <c r="D114" s="1">
        <v>0</v>
      </c>
      <c r="E114" s="1">
        <v>0</v>
      </c>
      <c r="F114" s="1">
        <v>0</v>
      </c>
      <c r="G114" s="33" t="s">
        <v>23</v>
      </c>
      <c r="H114" s="91"/>
      <c r="I114" s="110"/>
      <c r="J114" s="90"/>
      <c r="K114" s="112"/>
      <c r="L114" s="114"/>
      <c r="M114" s="114"/>
    </row>
    <row r="115" spans="1:13" ht="16.149999999999999" hidden="1" customHeight="1" x14ac:dyDescent="0.25">
      <c r="A115" s="90"/>
      <c r="B115" s="91"/>
      <c r="C115" s="2" t="s">
        <v>15</v>
      </c>
      <c r="D115" s="1">
        <v>0</v>
      </c>
      <c r="E115" s="1">
        <v>0</v>
      </c>
      <c r="F115" s="1">
        <v>0</v>
      </c>
      <c r="G115" s="33" t="s">
        <v>23</v>
      </c>
      <c r="H115" s="91"/>
      <c r="I115" s="110"/>
      <c r="J115" s="90"/>
      <c r="K115" s="112"/>
      <c r="L115" s="114"/>
      <c r="M115" s="114"/>
    </row>
    <row r="116" spans="1:13" ht="16.149999999999999" hidden="1" customHeight="1" x14ac:dyDescent="0.25">
      <c r="A116" s="90"/>
      <c r="B116" s="91"/>
      <c r="C116" s="2" t="s">
        <v>16</v>
      </c>
      <c r="D116" s="1">
        <v>0</v>
      </c>
      <c r="E116" s="1">
        <v>0</v>
      </c>
      <c r="F116" s="1">
        <v>0</v>
      </c>
      <c r="G116" s="33" t="s">
        <v>23</v>
      </c>
      <c r="H116" s="91"/>
      <c r="I116" s="110"/>
      <c r="J116" s="90"/>
      <c r="K116" s="112"/>
      <c r="L116" s="114"/>
      <c r="M116" s="114"/>
    </row>
    <row r="117" spans="1:13" ht="16.149999999999999" hidden="1" customHeight="1" x14ac:dyDescent="0.25">
      <c r="A117" s="90"/>
      <c r="B117" s="91"/>
      <c r="C117" s="2" t="s">
        <v>17</v>
      </c>
      <c r="D117" s="1">
        <v>0</v>
      </c>
      <c r="E117" s="1">
        <v>0</v>
      </c>
      <c r="F117" s="1">
        <v>0</v>
      </c>
      <c r="G117" s="33" t="s">
        <v>23</v>
      </c>
      <c r="H117" s="91"/>
      <c r="I117" s="111"/>
      <c r="J117" s="90"/>
      <c r="K117" s="112"/>
      <c r="L117" s="115"/>
      <c r="M117" s="115"/>
    </row>
    <row r="118" spans="1:13" ht="12.6" hidden="1" customHeight="1" x14ac:dyDescent="0.25">
      <c r="A118" s="90" t="s">
        <v>83</v>
      </c>
      <c r="B118" s="91" t="s">
        <v>89</v>
      </c>
      <c r="C118" s="2" t="s">
        <v>13</v>
      </c>
      <c r="D118" s="1">
        <f>D119+D120+D121+D122</f>
        <v>0</v>
      </c>
      <c r="E118" s="1">
        <f t="shared" ref="E118:F118" si="46">E119+E120+E121+E122</f>
        <v>0</v>
      </c>
      <c r="F118" s="1">
        <f t="shared" si="46"/>
        <v>0</v>
      </c>
      <c r="G118" s="33" t="s">
        <v>23</v>
      </c>
      <c r="H118" s="91" t="s">
        <v>90</v>
      </c>
      <c r="I118" s="109" t="s">
        <v>106</v>
      </c>
      <c r="J118" s="90" t="s">
        <v>104</v>
      </c>
      <c r="K118" s="112" t="s">
        <v>22</v>
      </c>
      <c r="L118" s="113"/>
      <c r="M118" s="113">
        <v>845</v>
      </c>
    </row>
    <row r="119" spans="1:13" ht="12.6" hidden="1" customHeight="1" x14ac:dyDescent="0.25">
      <c r="A119" s="90"/>
      <c r="B119" s="91"/>
      <c r="C119" s="2" t="s">
        <v>14</v>
      </c>
      <c r="D119" s="1">
        <v>0</v>
      </c>
      <c r="E119" s="1">
        <v>0</v>
      </c>
      <c r="F119" s="1">
        <v>0</v>
      </c>
      <c r="G119" s="33" t="s">
        <v>23</v>
      </c>
      <c r="H119" s="91"/>
      <c r="I119" s="110"/>
      <c r="J119" s="90"/>
      <c r="K119" s="112"/>
      <c r="L119" s="114"/>
      <c r="M119" s="114"/>
    </row>
    <row r="120" spans="1:13" ht="12.6" hidden="1" customHeight="1" x14ac:dyDescent="0.25">
      <c r="A120" s="90"/>
      <c r="B120" s="91"/>
      <c r="C120" s="2" t="s">
        <v>15</v>
      </c>
      <c r="D120" s="1">
        <v>0</v>
      </c>
      <c r="E120" s="1">
        <v>0</v>
      </c>
      <c r="F120" s="1">
        <v>0</v>
      </c>
      <c r="G120" s="33" t="s">
        <v>23</v>
      </c>
      <c r="H120" s="91"/>
      <c r="I120" s="110"/>
      <c r="J120" s="90"/>
      <c r="K120" s="112"/>
      <c r="L120" s="114"/>
      <c r="M120" s="114"/>
    </row>
    <row r="121" spans="1:13" ht="12.6" hidden="1" customHeight="1" x14ac:dyDescent="0.25">
      <c r="A121" s="90"/>
      <c r="B121" s="91"/>
      <c r="C121" s="2" t="s">
        <v>16</v>
      </c>
      <c r="D121" s="1">
        <v>0</v>
      </c>
      <c r="E121" s="1">
        <v>0</v>
      </c>
      <c r="F121" s="1">
        <v>0</v>
      </c>
      <c r="G121" s="33" t="s">
        <v>23</v>
      </c>
      <c r="H121" s="91"/>
      <c r="I121" s="110"/>
      <c r="J121" s="90"/>
      <c r="K121" s="112"/>
      <c r="L121" s="114"/>
      <c r="M121" s="114"/>
    </row>
    <row r="122" spans="1:13" ht="12.6" hidden="1" customHeight="1" x14ac:dyDescent="0.25">
      <c r="A122" s="90"/>
      <c r="B122" s="91"/>
      <c r="C122" s="2" t="s">
        <v>17</v>
      </c>
      <c r="D122" s="1">
        <v>0</v>
      </c>
      <c r="E122" s="1">
        <v>0</v>
      </c>
      <c r="F122" s="1">
        <v>0</v>
      </c>
      <c r="G122" s="33" t="s">
        <v>23</v>
      </c>
      <c r="H122" s="91"/>
      <c r="I122" s="111"/>
      <c r="J122" s="90"/>
      <c r="K122" s="112"/>
      <c r="L122" s="115"/>
      <c r="M122" s="115"/>
    </row>
    <row r="123" spans="1:13" s="39" customFormat="1" ht="12.6" hidden="1" customHeight="1" x14ac:dyDescent="0.25">
      <c r="A123" s="92" t="s">
        <v>91</v>
      </c>
      <c r="B123" s="93" t="s">
        <v>92</v>
      </c>
      <c r="C123" s="37" t="s">
        <v>13</v>
      </c>
      <c r="D123" s="38">
        <f>D124+D125+D126+D127</f>
        <v>4720.8999999999996</v>
      </c>
      <c r="E123" s="38">
        <f t="shared" ref="E123:F123" si="47">E124+E125+E126+E127</f>
        <v>4720.7245899999998</v>
      </c>
      <c r="F123" s="38">
        <f t="shared" si="47"/>
        <v>4720.7245899999998</v>
      </c>
      <c r="G123" s="42">
        <f t="shared" ref="G123:G124" si="48">F123/D123</f>
        <v>0.99996284394924695</v>
      </c>
      <c r="H123" s="100" t="s">
        <v>93</v>
      </c>
      <c r="I123" s="101"/>
      <c r="J123" s="102"/>
      <c r="K123" s="95" t="s">
        <v>22</v>
      </c>
      <c r="L123" s="97" t="s">
        <v>23</v>
      </c>
      <c r="M123" s="97">
        <v>845</v>
      </c>
    </row>
    <row r="124" spans="1:13" s="39" customFormat="1" ht="12.6" hidden="1" customHeight="1" x14ac:dyDescent="0.25">
      <c r="A124" s="92"/>
      <c r="B124" s="93"/>
      <c r="C124" s="37" t="s">
        <v>14</v>
      </c>
      <c r="D124" s="38">
        <f>D129+D134+D139</f>
        <v>4720.8999999999996</v>
      </c>
      <c r="E124" s="38">
        <f t="shared" ref="E124:F124" si="49">E129+E134+E139</f>
        <v>4720.7245899999998</v>
      </c>
      <c r="F124" s="38">
        <f t="shared" si="49"/>
        <v>4720.7245899999998</v>
      </c>
      <c r="G124" s="42">
        <f t="shared" si="48"/>
        <v>0.99996284394924695</v>
      </c>
      <c r="H124" s="103"/>
      <c r="I124" s="104"/>
      <c r="J124" s="105"/>
      <c r="K124" s="96"/>
      <c r="L124" s="98"/>
      <c r="M124" s="98"/>
    </row>
    <row r="125" spans="1:13" s="39" customFormat="1" ht="12.6" hidden="1" customHeight="1" x14ac:dyDescent="0.25">
      <c r="A125" s="92"/>
      <c r="B125" s="93"/>
      <c r="C125" s="37" t="s">
        <v>15</v>
      </c>
      <c r="D125" s="38">
        <f t="shared" ref="D125:F127" si="50">D130+D135+D140</f>
        <v>0</v>
      </c>
      <c r="E125" s="38">
        <f t="shared" si="50"/>
        <v>0</v>
      </c>
      <c r="F125" s="38">
        <f t="shared" si="50"/>
        <v>0</v>
      </c>
      <c r="G125" s="40" t="s">
        <v>23</v>
      </c>
      <c r="H125" s="103"/>
      <c r="I125" s="104"/>
      <c r="J125" s="105"/>
      <c r="K125" s="96"/>
      <c r="L125" s="98"/>
      <c r="M125" s="98"/>
    </row>
    <row r="126" spans="1:13" s="39" customFormat="1" ht="12.6" hidden="1" customHeight="1" x14ac:dyDescent="0.25">
      <c r="A126" s="92"/>
      <c r="B126" s="93"/>
      <c r="C126" s="37" t="s">
        <v>16</v>
      </c>
      <c r="D126" s="38">
        <f t="shared" si="50"/>
        <v>0</v>
      </c>
      <c r="E126" s="38">
        <f t="shared" si="50"/>
        <v>0</v>
      </c>
      <c r="F126" s="38">
        <f t="shared" si="50"/>
        <v>0</v>
      </c>
      <c r="G126" s="40" t="s">
        <v>23</v>
      </c>
      <c r="H126" s="103"/>
      <c r="I126" s="104"/>
      <c r="J126" s="105"/>
      <c r="K126" s="96"/>
      <c r="L126" s="98"/>
      <c r="M126" s="98"/>
    </row>
    <row r="127" spans="1:13" s="39" customFormat="1" ht="12.6" hidden="1" customHeight="1" x14ac:dyDescent="0.25">
      <c r="A127" s="92"/>
      <c r="B127" s="93"/>
      <c r="C127" s="37" t="s">
        <v>17</v>
      </c>
      <c r="D127" s="38">
        <f t="shared" si="50"/>
        <v>0</v>
      </c>
      <c r="E127" s="38">
        <f t="shared" si="50"/>
        <v>0</v>
      </c>
      <c r="F127" s="38">
        <f t="shared" si="50"/>
        <v>0</v>
      </c>
      <c r="G127" s="40" t="s">
        <v>23</v>
      </c>
      <c r="H127" s="106"/>
      <c r="I127" s="107"/>
      <c r="J127" s="108"/>
      <c r="K127" s="96"/>
      <c r="L127" s="99"/>
      <c r="M127" s="99"/>
    </row>
    <row r="128" spans="1:13" s="21" customFormat="1" ht="26.25" hidden="1" customHeight="1" x14ac:dyDescent="0.25">
      <c r="A128" s="94" t="s">
        <v>94</v>
      </c>
      <c r="B128" s="91" t="s">
        <v>97</v>
      </c>
      <c r="C128" s="2" t="s">
        <v>13</v>
      </c>
      <c r="D128" s="1">
        <f>D129+D130+D131+D132</f>
        <v>3010</v>
      </c>
      <c r="E128" s="1">
        <f t="shared" ref="E128:F128" si="51">E129+E130+E131+E132</f>
        <v>3010</v>
      </c>
      <c r="F128" s="1">
        <f t="shared" si="51"/>
        <v>3010</v>
      </c>
      <c r="G128" s="14">
        <f t="shared" ref="G128:G129" si="52">F128/D128</f>
        <v>1</v>
      </c>
      <c r="H128" s="91" t="s">
        <v>98</v>
      </c>
      <c r="I128" s="91" t="s">
        <v>109</v>
      </c>
      <c r="J128" s="90" t="s">
        <v>105</v>
      </c>
      <c r="K128" s="112" t="s">
        <v>22</v>
      </c>
      <c r="L128" s="116" t="s">
        <v>115</v>
      </c>
      <c r="M128" s="116">
        <v>845</v>
      </c>
    </row>
    <row r="129" spans="1:13" s="21" customFormat="1" ht="23.25" hidden="1" customHeight="1" x14ac:dyDescent="0.25">
      <c r="A129" s="94"/>
      <c r="B129" s="91"/>
      <c r="C129" s="2" t="s">
        <v>14</v>
      </c>
      <c r="D129" s="1">
        <v>3010</v>
      </c>
      <c r="E129" s="1">
        <v>3010</v>
      </c>
      <c r="F129" s="1">
        <f>E129</f>
        <v>3010</v>
      </c>
      <c r="G129" s="14">
        <f t="shared" si="52"/>
        <v>1</v>
      </c>
      <c r="H129" s="91"/>
      <c r="I129" s="91"/>
      <c r="J129" s="90"/>
      <c r="K129" s="112"/>
      <c r="L129" s="114"/>
      <c r="M129" s="114"/>
    </row>
    <row r="130" spans="1:13" s="21" customFormat="1" ht="27" hidden="1" customHeight="1" x14ac:dyDescent="0.25">
      <c r="A130" s="94"/>
      <c r="B130" s="91"/>
      <c r="C130" s="2" t="s">
        <v>15</v>
      </c>
      <c r="D130" s="1">
        <v>0</v>
      </c>
      <c r="E130" s="1">
        <v>0</v>
      </c>
      <c r="F130" s="1">
        <v>0</v>
      </c>
      <c r="G130" s="33" t="s">
        <v>23</v>
      </c>
      <c r="H130" s="91"/>
      <c r="I130" s="91"/>
      <c r="J130" s="90"/>
      <c r="K130" s="112"/>
      <c r="L130" s="114"/>
      <c r="M130" s="114"/>
    </row>
    <row r="131" spans="1:13" s="21" customFormat="1" ht="19.899999999999999" hidden="1" customHeight="1" x14ac:dyDescent="0.25">
      <c r="A131" s="94"/>
      <c r="B131" s="91"/>
      <c r="C131" s="2" t="s">
        <v>16</v>
      </c>
      <c r="D131" s="1">
        <v>0</v>
      </c>
      <c r="E131" s="1">
        <v>0</v>
      </c>
      <c r="F131" s="1">
        <v>0</v>
      </c>
      <c r="G131" s="33" t="s">
        <v>23</v>
      </c>
      <c r="H131" s="91"/>
      <c r="I131" s="91"/>
      <c r="J131" s="90"/>
      <c r="K131" s="112"/>
      <c r="L131" s="114"/>
      <c r="M131" s="114"/>
    </row>
    <row r="132" spans="1:13" s="21" customFormat="1" ht="22.5" hidden="1" customHeight="1" x14ac:dyDescent="0.25">
      <c r="A132" s="94"/>
      <c r="B132" s="91"/>
      <c r="C132" s="2" t="s">
        <v>17</v>
      </c>
      <c r="D132" s="1">
        <v>0</v>
      </c>
      <c r="E132" s="1">
        <v>0</v>
      </c>
      <c r="F132" s="1">
        <v>0</v>
      </c>
      <c r="G132" s="33" t="s">
        <v>23</v>
      </c>
      <c r="H132" s="91"/>
      <c r="I132" s="91"/>
      <c r="J132" s="90"/>
      <c r="K132" s="112"/>
      <c r="L132" s="115"/>
      <c r="M132" s="115"/>
    </row>
    <row r="133" spans="1:13" s="21" customFormat="1" ht="24" hidden="1" customHeight="1" x14ac:dyDescent="0.25">
      <c r="A133" s="94" t="s">
        <v>95</v>
      </c>
      <c r="B133" s="91" t="s">
        <v>99</v>
      </c>
      <c r="C133" s="2" t="s">
        <v>13</v>
      </c>
      <c r="D133" s="1">
        <f>D134+D135+D136+D137</f>
        <v>420.9</v>
      </c>
      <c r="E133" s="1">
        <f t="shared" ref="E133:F133" si="53">E134+E135+E136+E137</f>
        <v>420.72458999999998</v>
      </c>
      <c r="F133" s="1">
        <f t="shared" si="53"/>
        <v>420.72458999999998</v>
      </c>
      <c r="G133" s="14">
        <f t="shared" ref="G133" si="54">F133/D133</f>
        <v>0.99958325017818961</v>
      </c>
      <c r="H133" s="91" t="s">
        <v>100</v>
      </c>
      <c r="I133" s="91" t="s">
        <v>114</v>
      </c>
      <c r="J133" s="90" t="s">
        <v>105</v>
      </c>
      <c r="K133" s="112" t="s">
        <v>22</v>
      </c>
      <c r="L133" s="116" t="s">
        <v>116</v>
      </c>
      <c r="M133" s="113">
        <v>845</v>
      </c>
    </row>
    <row r="134" spans="1:13" s="21" customFormat="1" ht="27" hidden="1" customHeight="1" x14ac:dyDescent="0.25">
      <c r="A134" s="94"/>
      <c r="B134" s="91"/>
      <c r="C134" s="2" t="s">
        <v>14</v>
      </c>
      <c r="D134" s="1">
        <v>420.9</v>
      </c>
      <c r="E134" s="1">
        <v>420.72458999999998</v>
      </c>
      <c r="F134" s="1">
        <f>E134</f>
        <v>420.72458999999998</v>
      </c>
      <c r="G134" s="14">
        <f>F134/D134</f>
        <v>0.99958325017818961</v>
      </c>
      <c r="H134" s="91"/>
      <c r="I134" s="91"/>
      <c r="J134" s="90"/>
      <c r="K134" s="112"/>
      <c r="L134" s="114"/>
      <c r="M134" s="114"/>
    </row>
    <row r="135" spans="1:13" s="21" customFormat="1" ht="13.9" hidden="1" customHeight="1" x14ac:dyDescent="0.25">
      <c r="A135" s="94"/>
      <c r="B135" s="91"/>
      <c r="C135" s="2" t="s">
        <v>15</v>
      </c>
      <c r="D135" s="1">
        <v>0</v>
      </c>
      <c r="E135" s="1">
        <v>0</v>
      </c>
      <c r="F135" s="1">
        <v>0</v>
      </c>
      <c r="G135" s="33" t="s">
        <v>23</v>
      </c>
      <c r="H135" s="91"/>
      <c r="I135" s="91"/>
      <c r="J135" s="90"/>
      <c r="K135" s="112"/>
      <c r="L135" s="114"/>
      <c r="M135" s="114"/>
    </row>
    <row r="136" spans="1:13" s="21" customFormat="1" ht="13.9" hidden="1" customHeight="1" x14ac:dyDescent="0.25">
      <c r="A136" s="94"/>
      <c r="B136" s="91"/>
      <c r="C136" s="2" t="s">
        <v>16</v>
      </c>
      <c r="D136" s="1">
        <v>0</v>
      </c>
      <c r="E136" s="1">
        <v>0</v>
      </c>
      <c r="F136" s="1">
        <v>0</v>
      </c>
      <c r="G136" s="33" t="s">
        <v>23</v>
      </c>
      <c r="H136" s="91"/>
      <c r="I136" s="91"/>
      <c r="J136" s="90"/>
      <c r="K136" s="112"/>
      <c r="L136" s="114"/>
      <c r="M136" s="114"/>
    </row>
    <row r="137" spans="1:13" s="21" customFormat="1" ht="15.6" hidden="1" customHeight="1" x14ac:dyDescent="0.25">
      <c r="A137" s="94"/>
      <c r="B137" s="91"/>
      <c r="C137" s="2" t="s">
        <v>17</v>
      </c>
      <c r="D137" s="1">
        <v>0</v>
      </c>
      <c r="E137" s="1">
        <v>0</v>
      </c>
      <c r="F137" s="1">
        <v>0</v>
      </c>
      <c r="G137" s="33" t="s">
        <v>23</v>
      </c>
      <c r="H137" s="91"/>
      <c r="I137" s="91"/>
      <c r="J137" s="90"/>
      <c r="K137" s="112"/>
      <c r="L137" s="115"/>
      <c r="M137" s="115"/>
    </row>
    <row r="138" spans="1:13" s="21" customFormat="1" ht="22.5" hidden="1" customHeight="1" x14ac:dyDescent="0.25">
      <c r="A138" s="94" t="s">
        <v>96</v>
      </c>
      <c r="B138" s="91" t="s">
        <v>101</v>
      </c>
      <c r="C138" s="2" t="s">
        <v>13</v>
      </c>
      <c r="D138" s="1">
        <f>D139+D140+D141+D142</f>
        <v>1290</v>
      </c>
      <c r="E138" s="1">
        <f t="shared" ref="E138:F138" si="55">E139+E140+E141+E142</f>
        <v>1290</v>
      </c>
      <c r="F138" s="1">
        <f t="shared" si="55"/>
        <v>1290</v>
      </c>
      <c r="G138" s="14">
        <f t="shared" ref="G138:G139" si="56">F138/D138</f>
        <v>1</v>
      </c>
      <c r="H138" s="91" t="s">
        <v>102</v>
      </c>
      <c r="I138" s="91" t="s">
        <v>107</v>
      </c>
      <c r="J138" s="90" t="s">
        <v>105</v>
      </c>
      <c r="K138" s="112" t="s">
        <v>22</v>
      </c>
      <c r="L138" s="116" t="s">
        <v>115</v>
      </c>
      <c r="M138" s="116">
        <v>845</v>
      </c>
    </row>
    <row r="139" spans="1:13" s="21" customFormat="1" ht="23.25" hidden="1" customHeight="1" x14ac:dyDescent="0.25">
      <c r="A139" s="94"/>
      <c r="B139" s="91"/>
      <c r="C139" s="2" t="s">
        <v>14</v>
      </c>
      <c r="D139" s="1">
        <v>1290</v>
      </c>
      <c r="E139" s="1">
        <v>1290</v>
      </c>
      <c r="F139" s="1">
        <f>E139</f>
        <v>1290</v>
      </c>
      <c r="G139" s="14">
        <f t="shared" si="56"/>
        <v>1</v>
      </c>
      <c r="H139" s="91"/>
      <c r="I139" s="91"/>
      <c r="J139" s="90"/>
      <c r="K139" s="112"/>
      <c r="L139" s="114"/>
      <c r="M139" s="114"/>
    </row>
    <row r="140" spans="1:13" s="21" customFormat="1" ht="20.25" hidden="1" customHeight="1" x14ac:dyDescent="0.25">
      <c r="A140" s="94"/>
      <c r="B140" s="91"/>
      <c r="C140" s="2" t="s">
        <v>15</v>
      </c>
      <c r="D140" s="1">
        <v>0</v>
      </c>
      <c r="E140" s="1">
        <v>0</v>
      </c>
      <c r="F140" s="1">
        <v>0</v>
      </c>
      <c r="G140" s="33" t="s">
        <v>23</v>
      </c>
      <c r="H140" s="91"/>
      <c r="I140" s="91"/>
      <c r="J140" s="90"/>
      <c r="K140" s="112"/>
      <c r="L140" s="114"/>
      <c r="M140" s="114"/>
    </row>
    <row r="141" spans="1:13" s="21" customFormat="1" ht="19.5" hidden="1" customHeight="1" x14ac:dyDescent="0.25">
      <c r="A141" s="94"/>
      <c r="B141" s="91"/>
      <c r="C141" s="2" t="s">
        <v>16</v>
      </c>
      <c r="D141" s="1">
        <v>0</v>
      </c>
      <c r="E141" s="1">
        <v>0</v>
      </c>
      <c r="F141" s="1">
        <v>0</v>
      </c>
      <c r="G141" s="33" t="s">
        <v>23</v>
      </c>
      <c r="H141" s="91"/>
      <c r="I141" s="91"/>
      <c r="J141" s="90"/>
      <c r="K141" s="112"/>
      <c r="L141" s="114"/>
      <c r="M141" s="114"/>
    </row>
    <row r="142" spans="1:13" s="21" customFormat="1" ht="20.25" hidden="1" customHeight="1" x14ac:dyDescent="0.25">
      <c r="A142" s="94"/>
      <c r="B142" s="91"/>
      <c r="C142" s="2" t="s">
        <v>17</v>
      </c>
      <c r="D142" s="1">
        <v>0</v>
      </c>
      <c r="E142" s="1">
        <v>0</v>
      </c>
      <c r="F142" s="1">
        <v>0</v>
      </c>
      <c r="G142" s="33" t="s">
        <v>23</v>
      </c>
      <c r="H142" s="91"/>
      <c r="I142" s="91"/>
      <c r="J142" s="90"/>
      <c r="K142" s="112"/>
      <c r="L142" s="115"/>
      <c r="M142" s="115"/>
    </row>
    <row r="143" spans="1:13" ht="12" customHeight="1" x14ac:dyDescent="0.25">
      <c r="A143" s="23"/>
      <c r="B143" s="24"/>
      <c r="C143" s="25"/>
      <c r="D143" s="76"/>
      <c r="E143" s="76"/>
      <c r="F143" s="76"/>
      <c r="G143" s="77"/>
      <c r="H143" s="24"/>
      <c r="I143" s="24"/>
      <c r="J143" s="24"/>
      <c r="K143" s="24"/>
      <c r="L143" s="24"/>
      <c r="M143" s="24"/>
    </row>
    <row r="144" spans="1:13" x14ac:dyDescent="0.25">
      <c r="A144" s="26"/>
      <c r="B144" s="27"/>
      <c r="C144" s="28"/>
      <c r="D144" s="78"/>
      <c r="E144" s="78"/>
      <c r="F144" s="78"/>
      <c r="G144" s="79"/>
      <c r="H144" s="27"/>
      <c r="I144" s="27"/>
      <c r="J144" s="27"/>
      <c r="K144" s="27"/>
      <c r="L144" s="27"/>
      <c r="M144" s="27"/>
    </row>
    <row r="145" spans="1:12" ht="15" customHeight="1" x14ac:dyDescent="0.25">
      <c r="A145" s="130"/>
      <c r="B145" s="130"/>
      <c r="C145" s="130"/>
      <c r="D145" s="130"/>
      <c r="E145" s="130"/>
      <c r="F145" s="130"/>
      <c r="G145" s="130"/>
      <c r="H145" s="130"/>
      <c r="I145" s="130"/>
      <c r="J145" s="130"/>
      <c r="K145" s="130"/>
      <c r="L145" s="130"/>
    </row>
    <row r="146" spans="1:12" ht="15" customHeight="1" x14ac:dyDescent="0.25">
      <c r="A146" s="130"/>
      <c r="B146" s="130"/>
      <c r="C146" s="130"/>
      <c r="D146" s="130"/>
      <c r="E146" s="130"/>
      <c r="F146" s="130"/>
      <c r="G146" s="130"/>
      <c r="H146" s="130"/>
      <c r="I146" s="130"/>
      <c r="J146" s="130"/>
      <c r="K146" s="130"/>
      <c r="L146" s="130"/>
    </row>
    <row r="147" spans="1:12" ht="15" customHeight="1" x14ac:dyDescent="0.25">
      <c r="A147" s="130"/>
      <c r="B147" s="130"/>
      <c r="C147" s="130"/>
      <c r="D147" s="130"/>
      <c r="E147" s="130"/>
      <c r="F147" s="130"/>
      <c r="G147" s="130"/>
      <c r="H147" s="130"/>
      <c r="I147" s="130"/>
      <c r="J147" s="130"/>
      <c r="K147" s="130"/>
      <c r="L147" s="130"/>
    </row>
    <row r="148" spans="1:12" ht="25.5" customHeight="1" x14ac:dyDescent="0.25">
      <c r="A148" s="130"/>
      <c r="B148" s="130"/>
      <c r="C148" s="130"/>
      <c r="D148" s="130"/>
      <c r="E148" s="130"/>
      <c r="F148" s="130"/>
      <c r="G148" s="130"/>
      <c r="H148" s="130"/>
      <c r="I148" s="130"/>
      <c r="J148" s="130"/>
      <c r="K148" s="130"/>
      <c r="L148" s="130"/>
    </row>
    <row r="153" spans="1:12" x14ac:dyDescent="0.25">
      <c r="D153" s="75"/>
      <c r="E153" s="75"/>
    </row>
    <row r="154" spans="1:12" x14ac:dyDescent="0.25">
      <c r="D154" s="75"/>
      <c r="E154" s="75"/>
    </row>
    <row r="155" spans="1:12" x14ac:dyDescent="0.25">
      <c r="D155" s="75"/>
      <c r="E155" s="75"/>
    </row>
  </sheetData>
  <autoFilter ref="A7:L142"/>
  <customSheetViews>
    <customSheetView guid="{D295B064-0CE8-458B-94E9-128C8FEB00F5}" fitToPage="1" showAutoFilter="1">
      <pane xSplit="2" ySplit="6" topLeftCell="C127" activePane="bottomRight" state="frozen"/>
      <selection pane="bottomRight" activeCell="H138" sqref="H138:H142"/>
      <rowBreaks count="1" manualBreakCount="1">
        <brk id="51" max="15" man="1"/>
      </rowBreaks>
      <pageMargins left="0.19685039370078741" right="0.19685039370078741" top="0.31496062992125984" bottom="0.31496062992125984" header="0.23622047244094491" footer="0.19685039370078741"/>
      <pageSetup paperSize="8" scale="10" fitToWidth="0" orientation="landscape" horizontalDpi="300" verticalDpi="300" r:id="rId1"/>
      <autoFilter ref="A7:M397"/>
    </customSheetView>
    <customSheetView guid="{7CF9DA4A-3AAC-407A-83D0-65E2AD25A3A0}" showAutoFilter="1" topLeftCell="A5">
      <pane xSplit="3" ySplit="3" topLeftCell="F273" activePane="bottomRight" state="frozen"/>
      <selection pane="bottomRight" activeCell="H268" sqref="H268:J272"/>
      <rowBreaks count="3" manualBreakCount="3">
        <brk id="51" max="17" man="1"/>
        <brk id="336" max="17" man="1"/>
        <brk id="376" max="17" man="1"/>
      </rowBreaks>
      <pageMargins left="0.19685039370078741" right="0.15748031496062992" top="0.31496062992125984" bottom="0.31496062992125984" header="0.23622047244094491" footer="0.19685039370078741"/>
      <pageSetup paperSize="8" scale="85" fitToWidth="0" orientation="landscape" r:id="rId2"/>
      <autoFilter ref="A6:L412"/>
    </customSheetView>
    <customSheetView guid="{B98BB1E7-4C1B-4D5E-B7E6-030FB68F0960}" scale="80" printArea="1" showAutoFilter="1" topLeftCell="A61">
      <selection activeCell="M68" sqref="M68:M72"/>
      <rowBreaks count="8" manualBreakCount="8">
        <brk id="52" max="11" man="1"/>
        <brk id="102" max="11" man="1"/>
        <brk id="157" max="11" man="1"/>
        <brk id="207" max="11" man="1"/>
        <brk id="247" max="11" man="1"/>
        <brk id="272" max="11" man="1"/>
        <brk id="312" max="11" man="1"/>
        <brk id="347" max="11" man="1"/>
      </rowBreaks>
      <pageMargins left="0.19685039370078741" right="0.15748031496062992" top="0.31496062992125984" bottom="0.31496062992125984" header="0.23622047244094491" footer="0.19685039370078741"/>
      <pageSetup paperSize="9" scale="60" fitToWidth="0" orientation="landscape" horizontalDpi="300" verticalDpi="300" r:id="rId3"/>
      <autoFilter ref="A6:L397"/>
    </customSheetView>
    <customSheetView guid="{AA3AB54A-9EB6-43BB-9C6F-65F489016CEA}" showPageBreaks="1" fitToPage="1" printArea="1" showAutoFilter="1">
      <pane xSplit="2" ySplit="6" topLeftCell="C109" activePane="bottomRight" state="frozen"/>
      <selection pane="bottomRight" activeCell="D121" sqref="D121"/>
      <rowBreaks count="1" manualBreakCount="1">
        <brk id="51" max="15" man="1"/>
      </rowBreaks>
      <pageMargins left="0.19685039370078741" right="0.19685039370078741" top="0.31496062992125984" bottom="0.31496062992125984" header="0.23622047244094491" footer="0.19685039370078741"/>
      <pageSetup paperSize="8" scale="10" fitToWidth="0" orientation="landscape" horizontalDpi="300" verticalDpi="300" r:id="rId4"/>
      <autoFilter ref="A7:M397"/>
    </customSheetView>
    <customSheetView guid="{899298F9-D645-4978-8136-41F24220F373}" showPageBreaks="1" printArea="1" showAutoFilter="1" topLeftCell="A5">
      <pane xSplit="3" ySplit="3" topLeftCell="D231" activePane="bottomRight" state="frozen"/>
      <selection pane="bottomRight" activeCell="J258" sqref="J258:J262"/>
      <rowBreaks count="3" manualBreakCount="3">
        <brk id="51" max="17" man="1"/>
        <brk id="336" max="17" man="1"/>
        <brk id="376" max="17" man="1"/>
      </rowBreaks>
      <pageMargins left="0.19685039370078741" right="0.15748031496062992" top="0.31496062992125984" bottom="0.31496062992125984" header="0.23622047244094491" footer="0.19685039370078741"/>
      <pageSetup paperSize="8" scale="85" fitToWidth="0" orientation="landscape" r:id="rId5"/>
      <autoFilter ref="A6:L397"/>
    </customSheetView>
    <customSheetView guid="{A99D8177-2A79-41C1-9499-4AC604DD4A3F}" scale="90" showAutoFilter="1" topLeftCell="C35">
      <selection activeCell="L53" sqref="L53:L57"/>
      <rowBreaks count="8" manualBreakCount="8">
        <brk id="52" max="11" man="1"/>
        <brk id="102" max="11" man="1"/>
        <brk id="157" max="11" man="1"/>
        <brk id="207" max="11" man="1"/>
        <brk id="247" max="11" man="1"/>
        <brk id="272" max="11" man="1"/>
        <brk id="312" max="11" man="1"/>
        <brk id="347" max="11" man="1"/>
      </rowBreaks>
      <pageMargins left="0.19685039370078741" right="0.15748031496062992" top="0.31496062992125984" bottom="0.31496062992125984" header="0.23622047244094491" footer="0.19685039370078741"/>
      <pageSetup paperSize="9" scale="60" fitToWidth="0" orientation="landscape" horizontalDpi="300" verticalDpi="300" r:id="rId6"/>
      <autoFilter ref="A7:M397"/>
    </customSheetView>
    <customSheetView guid="{9D2A95F0-F51E-4C34-B768-CB2B75DC4E1D}" scale="80" showPageBreaks="1" printArea="1" showAutoFilter="1" topLeftCell="A286">
      <selection activeCell="J258" sqref="I258:J262"/>
      <rowBreaks count="8" manualBreakCount="8">
        <brk id="52" max="11" man="1"/>
        <brk id="102" max="11" man="1"/>
        <brk id="157" max="11" man="1"/>
        <brk id="207" max="11" man="1"/>
        <brk id="247" max="11" man="1"/>
        <brk id="272" max="11" man="1"/>
        <brk id="312" max="11" man="1"/>
        <brk id="347" max="11" man="1"/>
      </rowBreaks>
      <pageMargins left="0.19685039370078741" right="0.15748031496062992" top="0.31496062992125984" bottom="0.31496062992125984" header="0.23622047244094491" footer="0.19685039370078741"/>
      <pageSetup paperSize="9" scale="43" fitToWidth="0" orientation="landscape" horizontalDpi="300" verticalDpi="300" r:id="rId7"/>
      <autoFilter ref="A7:M397"/>
    </customSheetView>
    <customSheetView guid="{FCFDA74D-EF70-4FCC-A7BF-04A153A793D8}" scale="80" showPageBreaks="1" printArea="1" showAutoFilter="1" topLeftCell="A388">
      <selection activeCell="I258" sqref="I258:I267"/>
      <rowBreaks count="9" manualBreakCount="9">
        <brk id="52" max="12" man="1"/>
        <brk id="102" max="12" man="1"/>
        <brk id="157" max="12" man="1"/>
        <brk id="207" max="12" man="1"/>
        <brk id="247" max="12" man="1"/>
        <brk id="282" max="12" man="1"/>
        <brk id="312" max="12" man="1"/>
        <brk id="342" max="12" man="1"/>
        <brk id="367" max="12" man="1"/>
      </rowBreaks>
      <pageMargins left="0.19685039370078741" right="0.15748031496062992" top="0.31496062992125984" bottom="0.31496062992125984" header="0.23622047244094491" footer="0.19685039370078741"/>
      <pageSetup paperSize="9" scale="59" fitToWidth="0" orientation="landscape" horizontalDpi="300" verticalDpi="300" r:id="rId8"/>
      <autoFilter ref="A7:L397"/>
    </customSheetView>
    <customSheetView guid="{06324DFD-F3B1-4A19-9AA5-B362D528C11C}" showPageBreaks="1" printArea="1" showAutoFilter="1">
      <pane xSplit="2" ySplit="6" topLeftCell="I52" activePane="bottomRight" state="frozen"/>
      <selection pane="bottomRight" activeCell="I53" sqref="I53:I57"/>
      <rowBreaks count="1" manualBreakCount="1">
        <brk id="51" max="15" man="1"/>
      </rowBreaks>
      <pageMargins left="0.19685039370078741" right="0.19685039370078741" top="0.31496062992125984" bottom="0.31496062992125984" header="0.23622047244094491" footer="0.19685039370078741"/>
      <pageSetup paperSize="9" scale="60" fitToWidth="0" orientation="landscape" r:id="rId9"/>
      <autoFilter ref="A6:L397"/>
    </customSheetView>
    <customSheetView guid="{A65A9674-920C-481A-A0FF-61316E1AA546}" scale="60" showPageBreaks="1" printArea="1" showAutoFilter="1" view="pageBreakPreview" topLeftCell="A319">
      <selection activeCell="C332" sqref="A332:XFD332"/>
      <rowBreaks count="9" manualBreakCount="9">
        <brk id="52" max="11" man="1"/>
        <brk id="102" max="11" man="1"/>
        <brk id="157" max="11" man="1"/>
        <brk id="207" max="11" man="1"/>
        <brk id="247" max="11" man="1"/>
        <brk id="282" max="11" man="1"/>
        <brk id="312" max="11" man="1"/>
        <brk id="342" max="11" man="1"/>
        <brk id="367" max="11" man="1"/>
      </rowBreaks>
      <pageMargins left="0.19685039370078741" right="0.15748031496062992" top="0.31496062992125984" bottom="0.31496062992125984" header="0.23622047244094491" footer="0.19685039370078741"/>
      <pageSetup paperSize="9" scale="60" fitToWidth="0" orientation="landscape" horizontalDpi="300" verticalDpi="300" r:id="rId10"/>
      <autoFilter ref="A7:L397"/>
    </customSheetView>
  </customSheetViews>
  <mergeCells count="221">
    <mergeCell ref="M133:M137"/>
    <mergeCell ref="M138:M142"/>
    <mergeCell ref="M68:M72"/>
    <mergeCell ref="M73:M77"/>
    <mergeCell ref="M78:M82"/>
    <mergeCell ref="M83:M87"/>
    <mergeCell ref="M88:M92"/>
    <mergeCell ref="M93:M97"/>
    <mergeCell ref="M98:M102"/>
    <mergeCell ref="M103:M107"/>
    <mergeCell ref="M48:M52"/>
    <mergeCell ref="M53:M57"/>
    <mergeCell ref="M58:M62"/>
    <mergeCell ref="M63:M67"/>
    <mergeCell ref="M108:M112"/>
    <mergeCell ref="M113:M117"/>
    <mergeCell ref="M118:M122"/>
    <mergeCell ref="M123:M127"/>
    <mergeCell ref="M128:M132"/>
    <mergeCell ref="M23:M27"/>
    <mergeCell ref="M28:M32"/>
    <mergeCell ref="M33:M37"/>
    <mergeCell ref="M38:M42"/>
    <mergeCell ref="M43:M47"/>
    <mergeCell ref="M5:M6"/>
    <mergeCell ref="M8:M12"/>
    <mergeCell ref="M13:M17"/>
    <mergeCell ref="M18:M22"/>
    <mergeCell ref="A3:L3"/>
    <mergeCell ref="A5:A6"/>
    <mergeCell ref="B5:B6"/>
    <mergeCell ref="C5:F5"/>
    <mergeCell ref="G5:G6"/>
    <mergeCell ref="H5:J5"/>
    <mergeCell ref="K5:K6"/>
    <mergeCell ref="L5:L6"/>
    <mergeCell ref="L8:L12"/>
    <mergeCell ref="A13:A17"/>
    <mergeCell ref="B13:B17"/>
    <mergeCell ref="H13:H17"/>
    <mergeCell ref="I13:I17"/>
    <mergeCell ref="J13:J17"/>
    <mergeCell ref="K13:K17"/>
    <mergeCell ref="L13:L17"/>
    <mergeCell ref="A8:A12"/>
    <mergeCell ref="B8:B12"/>
    <mergeCell ref="H8:H12"/>
    <mergeCell ref="I8:I12"/>
    <mergeCell ref="J8:J12"/>
    <mergeCell ref="K8:K12"/>
    <mergeCell ref="L18:L22"/>
    <mergeCell ref="A18:A22"/>
    <mergeCell ref="B18:B22"/>
    <mergeCell ref="H18:H22"/>
    <mergeCell ref="I18:I22"/>
    <mergeCell ref="J18:J22"/>
    <mergeCell ref="K18:K22"/>
    <mergeCell ref="A146:L146"/>
    <mergeCell ref="A147:L147"/>
    <mergeCell ref="A28:A32"/>
    <mergeCell ref="B28:B32"/>
    <mergeCell ref="H28:J32"/>
    <mergeCell ref="K28:K32"/>
    <mergeCell ref="L28:L32"/>
    <mergeCell ref="A23:A27"/>
    <mergeCell ref="B23:B27"/>
    <mergeCell ref="H23:H27"/>
    <mergeCell ref="I23:I27"/>
    <mergeCell ref="J23:J27"/>
    <mergeCell ref="K23:K27"/>
    <mergeCell ref="L23:L27"/>
    <mergeCell ref="L33:L37"/>
    <mergeCell ref="A38:A42"/>
    <mergeCell ref="B38:B42"/>
    <mergeCell ref="A148:L148"/>
    <mergeCell ref="A133:A137"/>
    <mergeCell ref="B133:B137"/>
    <mergeCell ref="H133:H137"/>
    <mergeCell ref="I133:I137"/>
    <mergeCell ref="J133:J137"/>
    <mergeCell ref="K133:K137"/>
    <mergeCell ref="L133:L137"/>
    <mergeCell ref="A145:L145"/>
    <mergeCell ref="A138:A142"/>
    <mergeCell ref="B138:B142"/>
    <mergeCell ref="H138:H142"/>
    <mergeCell ref="I138:I142"/>
    <mergeCell ref="J138:J142"/>
    <mergeCell ref="K138:K142"/>
    <mergeCell ref="L138:L142"/>
    <mergeCell ref="H38:H42"/>
    <mergeCell ref="I38:I42"/>
    <mergeCell ref="J38:J42"/>
    <mergeCell ref="K38:K42"/>
    <mergeCell ref="L38:L42"/>
    <mergeCell ref="A33:A37"/>
    <mergeCell ref="B33:B37"/>
    <mergeCell ref="H33:H37"/>
    <mergeCell ref="I33:I37"/>
    <mergeCell ref="J33:J37"/>
    <mergeCell ref="K33:K37"/>
    <mergeCell ref="L43:L47"/>
    <mergeCell ref="A48:A52"/>
    <mergeCell ref="B48:B52"/>
    <mergeCell ref="H48:H52"/>
    <mergeCell ref="I48:I52"/>
    <mergeCell ref="J48:J52"/>
    <mergeCell ref="K48:K52"/>
    <mergeCell ref="L48:L52"/>
    <mergeCell ref="A43:A47"/>
    <mergeCell ref="B43:B47"/>
    <mergeCell ref="H43:H47"/>
    <mergeCell ref="I43:I47"/>
    <mergeCell ref="J43:J47"/>
    <mergeCell ref="K43:K47"/>
    <mergeCell ref="L53:L57"/>
    <mergeCell ref="A58:A62"/>
    <mergeCell ref="B58:B62"/>
    <mergeCell ref="H58:H62"/>
    <mergeCell ref="I58:I62"/>
    <mergeCell ref="J58:J62"/>
    <mergeCell ref="K58:K62"/>
    <mergeCell ref="L58:L62"/>
    <mergeCell ref="A53:A57"/>
    <mergeCell ref="B53:B57"/>
    <mergeCell ref="H53:H57"/>
    <mergeCell ref="I53:I57"/>
    <mergeCell ref="J53:J57"/>
    <mergeCell ref="K53:K57"/>
    <mergeCell ref="L63:L67"/>
    <mergeCell ref="K68:K72"/>
    <mergeCell ref="L68:L72"/>
    <mergeCell ref="B63:B67"/>
    <mergeCell ref="A63:A67"/>
    <mergeCell ref="H63:H67"/>
    <mergeCell ref="I63:I67"/>
    <mergeCell ref="J63:J67"/>
    <mergeCell ref="K63:K67"/>
    <mergeCell ref="H73:H77"/>
    <mergeCell ref="I73:I77"/>
    <mergeCell ref="J73:J77"/>
    <mergeCell ref="K73:K77"/>
    <mergeCell ref="L73:L77"/>
    <mergeCell ref="A68:A72"/>
    <mergeCell ref="B68:B72"/>
    <mergeCell ref="H68:J72"/>
    <mergeCell ref="A73:A77"/>
    <mergeCell ref="B73:B77"/>
    <mergeCell ref="L78:L82"/>
    <mergeCell ref="A83:A87"/>
    <mergeCell ref="B83:B87"/>
    <mergeCell ref="H83:H87"/>
    <mergeCell ref="I83:I87"/>
    <mergeCell ref="J83:J87"/>
    <mergeCell ref="K83:K87"/>
    <mergeCell ref="L83:L87"/>
    <mergeCell ref="A78:A82"/>
    <mergeCell ref="B78:B82"/>
    <mergeCell ref="H78:H82"/>
    <mergeCell ref="I78:I82"/>
    <mergeCell ref="J78:J82"/>
    <mergeCell ref="K78:K82"/>
    <mergeCell ref="L88:L92"/>
    <mergeCell ref="A93:A97"/>
    <mergeCell ref="B93:B97"/>
    <mergeCell ref="H93:H97"/>
    <mergeCell ref="I93:I97"/>
    <mergeCell ref="J93:J97"/>
    <mergeCell ref="K93:K97"/>
    <mergeCell ref="L93:L97"/>
    <mergeCell ref="A88:A92"/>
    <mergeCell ref="B88:B92"/>
    <mergeCell ref="H88:H92"/>
    <mergeCell ref="I88:I92"/>
    <mergeCell ref="J88:J92"/>
    <mergeCell ref="K88:K92"/>
    <mergeCell ref="A103:A107"/>
    <mergeCell ref="B103:B107"/>
    <mergeCell ref="H103:J107"/>
    <mergeCell ref="K103:K107"/>
    <mergeCell ref="L103:L107"/>
    <mergeCell ref="A98:A102"/>
    <mergeCell ref="B98:B102"/>
    <mergeCell ref="K98:K102"/>
    <mergeCell ref="L98:L102"/>
    <mergeCell ref="H98:H102"/>
    <mergeCell ref="I98:I102"/>
    <mergeCell ref="J98:J102"/>
    <mergeCell ref="L108:L112"/>
    <mergeCell ref="H113:H117"/>
    <mergeCell ref="I113:I117"/>
    <mergeCell ref="J113:J117"/>
    <mergeCell ref="K113:K117"/>
    <mergeCell ref="A108:A112"/>
    <mergeCell ref="B108:B112"/>
    <mergeCell ref="H108:H112"/>
    <mergeCell ref="I108:I112"/>
    <mergeCell ref="J108:J112"/>
    <mergeCell ref="K108:K112"/>
    <mergeCell ref="L113:L117"/>
    <mergeCell ref="A113:A117"/>
    <mergeCell ref="B113:B117"/>
    <mergeCell ref="A118:A122"/>
    <mergeCell ref="B118:B122"/>
    <mergeCell ref="A123:A127"/>
    <mergeCell ref="B123:B127"/>
    <mergeCell ref="A128:A132"/>
    <mergeCell ref="B128:B132"/>
    <mergeCell ref="K123:K127"/>
    <mergeCell ref="L123:L127"/>
    <mergeCell ref="H123:J127"/>
    <mergeCell ref="H118:H122"/>
    <mergeCell ref="I118:I122"/>
    <mergeCell ref="J118:J122"/>
    <mergeCell ref="K118:K122"/>
    <mergeCell ref="L118:L122"/>
    <mergeCell ref="H128:H132"/>
    <mergeCell ref="I128:I132"/>
    <mergeCell ref="J128:J132"/>
    <mergeCell ref="K128:K132"/>
    <mergeCell ref="L128:L132"/>
  </mergeCells>
  <pageMargins left="0.19685039370078741" right="0.15748031496062992" top="0.11811023622047245" bottom="0.11811023622047245" header="0.23622047244094491" footer="0.19685039370078741"/>
  <pageSetup paperSize="9" scale="60" fitToWidth="0" orientation="landscape" horizontalDpi="300" verticalDpi="300" r:id="rId11"/>
  <rowBreaks count="3" manualBreakCount="3">
    <brk id="62" max="12" man="1"/>
    <brk id="97" max="12" man="1"/>
    <brk id="11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2F4F4"/>
  </sheetPr>
  <dimension ref="A1:K45"/>
  <sheetViews>
    <sheetView topLeftCell="C1" zoomScale="89" zoomScaleNormal="89" zoomScaleSheetLayoutView="80" workbookViewId="0">
      <selection activeCell="J49" sqref="J49"/>
    </sheetView>
  </sheetViews>
  <sheetFormatPr defaultColWidth="9.140625" defaultRowHeight="15.75" x14ac:dyDescent="0.25"/>
  <cols>
    <col min="1" max="1" width="6.42578125" style="49" customWidth="1"/>
    <col min="2" max="2" width="38.85546875" style="47" customWidth="1"/>
    <col min="3" max="4" width="11.5703125" style="47" customWidth="1"/>
    <col min="5" max="5" width="19.42578125" style="47" customWidth="1"/>
    <col min="6" max="7" width="10.140625" style="47" customWidth="1"/>
    <col min="8" max="8" width="14.140625" style="47" customWidth="1"/>
    <col min="9" max="9" width="16.5703125" style="47" customWidth="1"/>
    <col min="10" max="10" width="44.7109375" style="47" customWidth="1"/>
    <col min="11" max="11" width="24" style="47" customWidth="1"/>
    <col min="12" max="232" width="9.140625" style="47"/>
    <col min="233" max="233" width="6.42578125" style="47" customWidth="1"/>
    <col min="234" max="234" width="38.85546875" style="47" customWidth="1"/>
    <col min="235" max="236" width="11.5703125" style="47" customWidth="1"/>
    <col min="237" max="237" width="19.42578125" style="47" customWidth="1"/>
    <col min="238" max="239" width="10.140625" style="47" customWidth="1"/>
    <col min="240" max="241" width="13.42578125" style="47" customWidth="1"/>
    <col min="242" max="242" width="19" style="47" customWidth="1"/>
    <col min="243" max="243" width="24" style="47" customWidth="1"/>
    <col min="244" max="488" width="9.140625" style="47"/>
    <col min="489" max="489" width="6.42578125" style="47" customWidth="1"/>
    <col min="490" max="490" width="38.85546875" style="47" customWidth="1"/>
    <col min="491" max="492" width="11.5703125" style="47" customWidth="1"/>
    <col min="493" max="493" width="19.42578125" style="47" customWidth="1"/>
    <col min="494" max="495" width="10.140625" style="47" customWidth="1"/>
    <col min="496" max="497" width="13.42578125" style="47" customWidth="1"/>
    <col min="498" max="498" width="19" style="47" customWidth="1"/>
    <col min="499" max="499" width="24" style="47" customWidth="1"/>
    <col min="500" max="744" width="9.140625" style="47"/>
    <col min="745" max="745" width="6.42578125" style="47" customWidth="1"/>
    <col min="746" max="746" width="38.85546875" style="47" customWidth="1"/>
    <col min="747" max="748" width="11.5703125" style="47" customWidth="1"/>
    <col min="749" max="749" width="19.42578125" style="47" customWidth="1"/>
    <col min="750" max="751" width="10.140625" style="47" customWidth="1"/>
    <col min="752" max="753" width="13.42578125" style="47" customWidth="1"/>
    <col min="754" max="754" width="19" style="47" customWidth="1"/>
    <col min="755" max="755" width="24" style="47" customWidth="1"/>
    <col min="756" max="1000" width="9.140625" style="47"/>
    <col min="1001" max="1001" width="6.42578125" style="47" customWidth="1"/>
    <col min="1002" max="1002" width="38.85546875" style="47" customWidth="1"/>
    <col min="1003" max="1004" width="11.5703125" style="47" customWidth="1"/>
    <col min="1005" max="1005" width="19.42578125" style="47" customWidth="1"/>
    <col min="1006" max="1007" width="10.140625" style="47" customWidth="1"/>
    <col min="1008" max="1009" width="13.42578125" style="47" customWidth="1"/>
    <col min="1010" max="1010" width="19" style="47" customWidth="1"/>
    <col min="1011" max="1011" width="24" style="47" customWidth="1"/>
    <col min="1012" max="1256" width="9.140625" style="47"/>
    <col min="1257" max="1257" width="6.42578125" style="47" customWidth="1"/>
    <col min="1258" max="1258" width="38.85546875" style="47" customWidth="1"/>
    <col min="1259" max="1260" width="11.5703125" style="47" customWidth="1"/>
    <col min="1261" max="1261" width="19.42578125" style="47" customWidth="1"/>
    <col min="1262" max="1263" width="10.140625" style="47" customWidth="1"/>
    <col min="1264" max="1265" width="13.42578125" style="47" customWidth="1"/>
    <col min="1266" max="1266" width="19" style="47" customWidth="1"/>
    <col min="1267" max="1267" width="24" style="47" customWidth="1"/>
    <col min="1268" max="1512" width="9.140625" style="47"/>
    <col min="1513" max="1513" width="6.42578125" style="47" customWidth="1"/>
    <col min="1514" max="1514" width="38.85546875" style="47" customWidth="1"/>
    <col min="1515" max="1516" width="11.5703125" style="47" customWidth="1"/>
    <col min="1517" max="1517" width="19.42578125" style="47" customWidth="1"/>
    <col min="1518" max="1519" width="10.140625" style="47" customWidth="1"/>
    <col min="1520" max="1521" width="13.42578125" style="47" customWidth="1"/>
    <col min="1522" max="1522" width="19" style="47" customWidth="1"/>
    <col min="1523" max="1523" width="24" style="47" customWidth="1"/>
    <col min="1524" max="1768" width="9.140625" style="47"/>
    <col min="1769" max="1769" width="6.42578125" style="47" customWidth="1"/>
    <col min="1770" max="1770" width="38.85546875" style="47" customWidth="1"/>
    <col min="1771" max="1772" width="11.5703125" style="47" customWidth="1"/>
    <col min="1773" max="1773" width="19.42578125" style="47" customWidth="1"/>
    <col min="1774" max="1775" width="10.140625" style="47" customWidth="1"/>
    <col min="1776" max="1777" width="13.42578125" style="47" customWidth="1"/>
    <col min="1778" max="1778" width="19" style="47" customWidth="1"/>
    <col min="1779" max="1779" width="24" style="47" customWidth="1"/>
    <col min="1780" max="2024" width="9.140625" style="47"/>
    <col min="2025" max="2025" width="6.42578125" style="47" customWidth="1"/>
    <col min="2026" max="2026" width="38.85546875" style="47" customWidth="1"/>
    <col min="2027" max="2028" width="11.5703125" style="47" customWidth="1"/>
    <col min="2029" max="2029" width="19.42578125" style="47" customWidth="1"/>
    <col min="2030" max="2031" width="10.140625" style="47" customWidth="1"/>
    <col min="2032" max="2033" width="13.42578125" style="47" customWidth="1"/>
    <col min="2034" max="2034" width="19" style="47" customWidth="1"/>
    <col min="2035" max="2035" width="24" style="47" customWidth="1"/>
    <col min="2036" max="2280" width="9.140625" style="47"/>
    <col min="2281" max="2281" width="6.42578125" style="47" customWidth="1"/>
    <col min="2282" max="2282" width="38.85546875" style="47" customWidth="1"/>
    <col min="2283" max="2284" width="11.5703125" style="47" customWidth="1"/>
    <col min="2285" max="2285" width="19.42578125" style="47" customWidth="1"/>
    <col min="2286" max="2287" width="10.140625" style="47" customWidth="1"/>
    <col min="2288" max="2289" width="13.42578125" style="47" customWidth="1"/>
    <col min="2290" max="2290" width="19" style="47" customWidth="1"/>
    <col min="2291" max="2291" width="24" style="47" customWidth="1"/>
    <col min="2292" max="2536" width="9.140625" style="47"/>
    <col min="2537" max="2537" width="6.42578125" style="47" customWidth="1"/>
    <col min="2538" max="2538" width="38.85546875" style="47" customWidth="1"/>
    <col min="2539" max="2540" width="11.5703125" style="47" customWidth="1"/>
    <col min="2541" max="2541" width="19.42578125" style="47" customWidth="1"/>
    <col min="2542" max="2543" width="10.140625" style="47" customWidth="1"/>
    <col min="2544" max="2545" width="13.42578125" style="47" customWidth="1"/>
    <col min="2546" max="2546" width="19" style="47" customWidth="1"/>
    <col min="2547" max="2547" width="24" style="47" customWidth="1"/>
    <col min="2548" max="2792" width="9.140625" style="47"/>
    <col min="2793" max="2793" width="6.42578125" style="47" customWidth="1"/>
    <col min="2794" max="2794" width="38.85546875" style="47" customWidth="1"/>
    <col min="2795" max="2796" width="11.5703125" style="47" customWidth="1"/>
    <col min="2797" max="2797" width="19.42578125" style="47" customWidth="1"/>
    <col min="2798" max="2799" width="10.140625" style="47" customWidth="1"/>
    <col min="2800" max="2801" width="13.42578125" style="47" customWidth="1"/>
    <col min="2802" max="2802" width="19" style="47" customWidth="1"/>
    <col min="2803" max="2803" width="24" style="47" customWidth="1"/>
    <col min="2804" max="3048" width="9.140625" style="47"/>
    <col min="3049" max="3049" width="6.42578125" style="47" customWidth="1"/>
    <col min="3050" max="3050" width="38.85546875" style="47" customWidth="1"/>
    <col min="3051" max="3052" width="11.5703125" style="47" customWidth="1"/>
    <col min="3053" max="3053" width="19.42578125" style="47" customWidth="1"/>
    <col min="3054" max="3055" width="10.140625" style="47" customWidth="1"/>
    <col min="3056" max="3057" width="13.42578125" style="47" customWidth="1"/>
    <col min="3058" max="3058" width="19" style="47" customWidth="1"/>
    <col min="3059" max="3059" width="24" style="47" customWidth="1"/>
    <col min="3060" max="3304" width="9.140625" style="47"/>
    <col min="3305" max="3305" width="6.42578125" style="47" customWidth="1"/>
    <col min="3306" max="3306" width="38.85546875" style="47" customWidth="1"/>
    <col min="3307" max="3308" width="11.5703125" style="47" customWidth="1"/>
    <col min="3309" max="3309" width="19.42578125" style="47" customWidth="1"/>
    <col min="3310" max="3311" width="10.140625" style="47" customWidth="1"/>
    <col min="3312" max="3313" width="13.42578125" style="47" customWidth="1"/>
    <col min="3314" max="3314" width="19" style="47" customWidth="1"/>
    <col min="3315" max="3315" width="24" style="47" customWidth="1"/>
    <col min="3316" max="3560" width="9.140625" style="47"/>
    <col min="3561" max="3561" width="6.42578125" style="47" customWidth="1"/>
    <col min="3562" max="3562" width="38.85546875" style="47" customWidth="1"/>
    <col min="3563" max="3564" width="11.5703125" style="47" customWidth="1"/>
    <col min="3565" max="3565" width="19.42578125" style="47" customWidth="1"/>
    <col min="3566" max="3567" width="10.140625" style="47" customWidth="1"/>
    <col min="3568" max="3569" width="13.42578125" style="47" customWidth="1"/>
    <col min="3570" max="3570" width="19" style="47" customWidth="1"/>
    <col min="3571" max="3571" width="24" style="47" customWidth="1"/>
    <col min="3572" max="3816" width="9.140625" style="47"/>
    <col min="3817" max="3817" width="6.42578125" style="47" customWidth="1"/>
    <col min="3818" max="3818" width="38.85546875" style="47" customWidth="1"/>
    <col min="3819" max="3820" width="11.5703125" style="47" customWidth="1"/>
    <col min="3821" max="3821" width="19.42578125" style="47" customWidth="1"/>
    <col min="3822" max="3823" width="10.140625" style="47" customWidth="1"/>
    <col min="3824" max="3825" width="13.42578125" style="47" customWidth="1"/>
    <col min="3826" max="3826" width="19" style="47" customWidth="1"/>
    <col min="3827" max="3827" width="24" style="47" customWidth="1"/>
    <col min="3828" max="4072" width="9.140625" style="47"/>
    <col min="4073" max="4073" width="6.42578125" style="47" customWidth="1"/>
    <col min="4074" max="4074" width="38.85546875" style="47" customWidth="1"/>
    <col min="4075" max="4076" width="11.5703125" style="47" customWidth="1"/>
    <col min="4077" max="4077" width="19.42578125" style="47" customWidth="1"/>
    <col min="4078" max="4079" width="10.140625" style="47" customWidth="1"/>
    <col min="4080" max="4081" width="13.42578125" style="47" customWidth="1"/>
    <col min="4082" max="4082" width="19" style="47" customWidth="1"/>
    <col min="4083" max="4083" width="24" style="47" customWidth="1"/>
    <col min="4084" max="4328" width="9.140625" style="47"/>
    <col min="4329" max="4329" width="6.42578125" style="47" customWidth="1"/>
    <col min="4330" max="4330" width="38.85546875" style="47" customWidth="1"/>
    <col min="4331" max="4332" width="11.5703125" style="47" customWidth="1"/>
    <col min="4333" max="4333" width="19.42578125" style="47" customWidth="1"/>
    <col min="4334" max="4335" width="10.140625" style="47" customWidth="1"/>
    <col min="4336" max="4337" width="13.42578125" style="47" customWidth="1"/>
    <col min="4338" max="4338" width="19" style="47" customWidth="1"/>
    <col min="4339" max="4339" width="24" style="47" customWidth="1"/>
    <col min="4340" max="4584" width="9.140625" style="47"/>
    <col min="4585" max="4585" width="6.42578125" style="47" customWidth="1"/>
    <col min="4586" max="4586" width="38.85546875" style="47" customWidth="1"/>
    <col min="4587" max="4588" width="11.5703125" style="47" customWidth="1"/>
    <col min="4589" max="4589" width="19.42578125" style="47" customWidth="1"/>
    <col min="4590" max="4591" width="10.140625" style="47" customWidth="1"/>
    <col min="4592" max="4593" width="13.42578125" style="47" customWidth="1"/>
    <col min="4594" max="4594" width="19" style="47" customWidth="1"/>
    <col min="4595" max="4595" width="24" style="47" customWidth="1"/>
    <col min="4596" max="4840" width="9.140625" style="47"/>
    <col min="4841" max="4841" width="6.42578125" style="47" customWidth="1"/>
    <col min="4842" max="4842" width="38.85546875" style="47" customWidth="1"/>
    <col min="4843" max="4844" width="11.5703125" style="47" customWidth="1"/>
    <col min="4845" max="4845" width="19.42578125" style="47" customWidth="1"/>
    <col min="4846" max="4847" width="10.140625" style="47" customWidth="1"/>
    <col min="4848" max="4849" width="13.42578125" style="47" customWidth="1"/>
    <col min="4850" max="4850" width="19" style="47" customWidth="1"/>
    <col min="4851" max="4851" width="24" style="47" customWidth="1"/>
    <col min="4852" max="5096" width="9.140625" style="47"/>
    <col min="5097" max="5097" width="6.42578125" style="47" customWidth="1"/>
    <col min="5098" max="5098" width="38.85546875" style="47" customWidth="1"/>
    <col min="5099" max="5100" width="11.5703125" style="47" customWidth="1"/>
    <col min="5101" max="5101" width="19.42578125" style="47" customWidth="1"/>
    <col min="5102" max="5103" width="10.140625" style="47" customWidth="1"/>
    <col min="5104" max="5105" width="13.42578125" style="47" customWidth="1"/>
    <col min="5106" max="5106" width="19" style="47" customWidth="1"/>
    <col min="5107" max="5107" width="24" style="47" customWidth="1"/>
    <col min="5108" max="5352" width="9.140625" style="47"/>
    <col min="5353" max="5353" width="6.42578125" style="47" customWidth="1"/>
    <col min="5354" max="5354" width="38.85546875" style="47" customWidth="1"/>
    <col min="5355" max="5356" width="11.5703125" style="47" customWidth="1"/>
    <col min="5357" max="5357" width="19.42578125" style="47" customWidth="1"/>
    <col min="5358" max="5359" width="10.140625" style="47" customWidth="1"/>
    <col min="5360" max="5361" width="13.42578125" style="47" customWidth="1"/>
    <col min="5362" max="5362" width="19" style="47" customWidth="1"/>
    <col min="5363" max="5363" width="24" style="47" customWidth="1"/>
    <col min="5364" max="5608" width="9.140625" style="47"/>
    <col min="5609" max="5609" width="6.42578125" style="47" customWidth="1"/>
    <col min="5610" max="5610" width="38.85546875" style="47" customWidth="1"/>
    <col min="5611" max="5612" width="11.5703125" style="47" customWidth="1"/>
    <col min="5613" max="5613" width="19.42578125" style="47" customWidth="1"/>
    <col min="5614" max="5615" width="10.140625" style="47" customWidth="1"/>
    <col min="5616" max="5617" width="13.42578125" style="47" customWidth="1"/>
    <col min="5618" max="5618" width="19" style="47" customWidth="1"/>
    <col min="5619" max="5619" width="24" style="47" customWidth="1"/>
    <col min="5620" max="5864" width="9.140625" style="47"/>
    <col min="5865" max="5865" width="6.42578125" style="47" customWidth="1"/>
    <col min="5866" max="5866" width="38.85546875" style="47" customWidth="1"/>
    <col min="5867" max="5868" width="11.5703125" style="47" customWidth="1"/>
    <col min="5869" max="5869" width="19.42578125" style="47" customWidth="1"/>
    <col min="5870" max="5871" width="10.140625" style="47" customWidth="1"/>
    <col min="5872" max="5873" width="13.42578125" style="47" customWidth="1"/>
    <col min="5874" max="5874" width="19" style="47" customWidth="1"/>
    <col min="5875" max="5875" width="24" style="47" customWidth="1"/>
    <col min="5876" max="6120" width="9.140625" style="47"/>
    <col min="6121" max="6121" width="6.42578125" style="47" customWidth="1"/>
    <col min="6122" max="6122" width="38.85546875" style="47" customWidth="1"/>
    <col min="6123" max="6124" width="11.5703125" style="47" customWidth="1"/>
    <col min="6125" max="6125" width="19.42578125" style="47" customWidth="1"/>
    <col min="6126" max="6127" width="10.140625" style="47" customWidth="1"/>
    <col min="6128" max="6129" width="13.42578125" style="47" customWidth="1"/>
    <col min="6130" max="6130" width="19" style="47" customWidth="1"/>
    <col min="6131" max="6131" width="24" style="47" customWidth="1"/>
    <col min="6132" max="6376" width="9.140625" style="47"/>
    <col min="6377" max="6377" width="6.42578125" style="47" customWidth="1"/>
    <col min="6378" max="6378" width="38.85546875" style="47" customWidth="1"/>
    <col min="6379" max="6380" width="11.5703125" style="47" customWidth="1"/>
    <col min="6381" max="6381" width="19.42578125" style="47" customWidth="1"/>
    <col min="6382" max="6383" width="10.140625" style="47" customWidth="1"/>
    <col min="6384" max="6385" width="13.42578125" style="47" customWidth="1"/>
    <col min="6386" max="6386" width="19" style="47" customWidth="1"/>
    <col min="6387" max="6387" width="24" style="47" customWidth="1"/>
    <col min="6388" max="6632" width="9.140625" style="47"/>
    <col min="6633" max="6633" width="6.42578125" style="47" customWidth="1"/>
    <col min="6634" max="6634" width="38.85546875" style="47" customWidth="1"/>
    <col min="6635" max="6636" width="11.5703125" style="47" customWidth="1"/>
    <col min="6637" max="6637" width="19.42578125" style="47" customWidth="1"/>
    <col min="6638" max="6639" width="10.140625" style="47" customWidth="1"/>
    <col min="6640" max="6641" width="13.42578125" style="47" customWidth="1"/>
    <col min="6642" max="6642" width="19" style="47" customWidth="1"/>
    <col min="6643" max="6643" width="24" style="47" customWidth="1"/>
    <col min="6644" max="6888" width="9.140625" style="47"/>
    <col min="6889" max="6889" width="6.42578125" style="47" customWidth="1"/>
    <col min="6890" max="6890" width="38.85546875" style="47" customWidth="1"/>
    <col min="6891" max="6892" width="11.5703125" style="47" customWidth="1"/>
    <col min="6893" max="6893" width="19.42578125" style="47" customWidth="1"/>
    <col min="6894" max="6895" width="10.140625" style="47" customWidth="1"/>
    <col min="6896" max="6897" width="13.42578125" style="47" customWidth="1"/>
    <col min="6898" max="6898" width="19" style="47" customWidth="1"/>
    <col min="6899" max="6899" width="24" style="47" customWidth="1"/>
    <col min="6900" max="7144" width="9.140625" style="47"/>
    <col min="7145" max="7145" width="6.42578125" style="47" customWidth="1"/>
    <col min="7146" max="7146" width="38.85546875" style="47" customWidth="1"/>
    <col min="7147" max="7148" width="11.5703125" style="47" customWidth="1"/>
    <col min="7149" max="7149" width="19.42578125" style="47" customWidth="1"/>
    <col min="7150" max="7151" width="10.140625" style="47" customWidth="1"/>
    <col min="7152" max="7153" width="13.42578125" style="47" customWidth="1"/>
    <col min="7154" max="7154" width="19" style="47" customWidth="1"/>
    <col min="7155" max="7155" width="24" style="47" customWidth="1"/>
    <col min="7156" max="7400" width="9.140625" style="47"/>
    <col min="7401" max="7401" width="6.42578125" style="47" customWidth="1"/>
    <col min="7402" max="7402" width="38.85546875" style="47" customWidth="1"/>
    <col min="7403" max="7404" width="11.5703125" style="47" customWidth="1"/>
    <col min="7405" max="7405" width="19.42578125" style="47" customWidth="1"/>
    <col min="7406" max="7407" width="10.140625" style="47" customWidth="1"/>
    <col min="7408" max="7409" width="13.42578125" style="47" customWidth="1"/>
    <col min="7410" max="7410" width="19" style="47" customWidth="1"/>
    <col min="7411" max="7411" width="24" style="47" customWidth="1"/>
    <col min="7412" max="7656" width="9.140625" style="47"/>
    <col min="7657" max="7657" width="6.42578125" style="47" customWidth="1"/>
    <col min="7658" max="7658" width="38.85546875" style="47" customWidth="1"/>
    <col min="7659" max="7660" width="11.5703125" style="47" customWidth="1"/>
    <col min="7661" max="7661" width="19.42578125" style="47" customWidth="1"/>
    <col min="7662" max="7663" width="10.140625" style="47" customWidth="1"/>
    <col min="7664" max="7665" width="13.42578125" style="47" customWidth="1"/>
    <col min="7666" max="7666" width="19" style="47" customWidth="1"/>
    <col min="7667" max="7667" width="24" style="47" customWidth="1"/>
    <col min="7668" max="7912" width="9.140625" style="47"/>
    <col min="7913" max="7913" width="6.42578125" style="47" customWidth="1"/>
    <col min="7914" max="7914" width="38.85546875" style="47" customWidth="1"/>
    <col min="7915" max="7916" width="11.5703125" style="47" customWidth="1"/>
    <col min="7917" max="7917" width="19.42578125" style="47" customWidth="1"/>
    <col min="7918" max="7919" width="10.140625" style="47" customWidth="1"/>
    <col min="7920" max="7921" width="13.42578125" style="47" customWidth="1"/>
    <col min="7922" max="7922" width="19" style="47" customWidth="1"/>
    <col min="7923" max="7923" width="24" style="47" customWidth="1"/>
    <col min="7924" max="8168" width="9.140625" style="47"/>
    <col min="8169" max="8169" width="6.42578125" style="47" customWidth="1"/>
    <col min="8170" max="8170" width="38.85546875" style="47" customWidth="1"/>
    <col min="8171" max="8172" width="11.5703125" style="47" customWidth="1"/>
    <col min="8173" max="8173" width="19.42578125" style="47" customWidth="1"/>
    <col min="8174" max="8175" width="10.140625" style="47" customWidth="1"/>
    <col min="8176" max="8177" width="13.42578125" style="47" customWidth="1"/>
    <col min="8178" max="8178" width="19" style="47" customWidth="1"/>
    <col min="8179" max="8179" width="24" style="47" customWidth="1"/>
    <col min="8180" max="8424" width="9.140625" style="47"/>
    <col min="8425" max="8425" width="6.42578125" style="47" customWidth="1"/>
    <col min="8426" max="8426" width="38.85546875" style="47" customWidth="1"/>
    <col min="8427" max="8428" width="11.5703125" style="47" customWidth="1"/>
    <col min="8429" max="8429" width="19.42578125" style="47" customWidth="1"/>
    <col min="8430" max="8431" width="10.140625" style="47" customWidth="1"/>
    <col min="8432" max="8433" width="13.42578125" style="47" customWidth="1"/>
    <col min="8434" max="8434" width="19" style="47" customWidth="1"/>
    <col min="8435" max="8435" width="24" style="47" customWidth="1"/>
    <col min="8436" max="8680" width="9.140625" style="47"/>
    <col min="8681" max="8681" width="6.42578125" style="47" customWidth="1"/>
    <col min="8682" max="8682" width="38.85546875" style="47" customWidth="1"/>
    <col min="8683" max="8684" width="11.5703125" style="47" customWidth="1"/>
    <col min="8685" max="8685" width="19.42578125" style="47" customWidth="1"/>
    <col min="8686" max="8687" width="10.140625" style="47" customWidth="1"/>
    <col min="8688" max="8689" width="13.42578125" style="47" customWidth="1"/>
    <col min="8690" max="8690" width="19" style="47" customWidth="1"/>
    <col min="8691" max="8691" width="24" style="47" customWidth="1"/>
    <col min="8692" max="8936" width="9.140625" style="47"/>
    <col min="8937" max="8937" width="6.42578125" style="47" customWidth="1"/>
    <col min="8938" max="8938" width="38.85546875" style="47" customWidth="1"/>
    <col min="8939" max="8940" width="11.5703125" style="47" customWidth="1"/>
    <col min="8941" max="8941" width="19.42578125" style="47" customWidth="1"/>
    <col min="8942" max="8943" width="10.140625" style="47" customWidth="1"/>
    <col min="8944" max="8945" width="13.42578125" style="47" customWidth="1"/>
    <col min="8946" max="8946" width="19" style="47" customWidth="1"/>
    <col min="8947" max="8947" width="24" style="47" customWidth="1"/>
    <col min="8948" max="9192" width="9.140625" style="47"/>
    <col min="9193" max="9193" width="6.42578125" style="47" customWidth="1"/>
    <col min="9194" max="9194" width="38.85546875" style="47" customWidth="1"/>
    <col min="9195" max="9196" width="11.5703125" style="47" customWidth="1"/>
    <col min="9197" max="9197" width="19.42578125" style="47" customWidth="1"/>
    <col min="9198" max="9199" width="10.140625" style="47" customWidth="1"/>
    <col min="9200" max="9201" width="13.42578125" style="47" customWidth="1"/>
    <col min="9202" max="9202" width="19" style="47" customWidth="1"/>
    <col min="9203" max="9203" width="24" style="47" customWidth="1"/>
    <col min="9204" max="9448" width="9.140625" style="47"/>
    <col min="9449" max="9449" width="6.42578125" style="47" customWidth="1"/>
    <col min="9450" max="9450" width="38.85546875" style="47" customWidth="1"/>
    <col min="9451" max="9452" width="11.5703125" style="47" customWidth="1"/>
    <col min="9453" max="9453" width="19.42578125" style="47" customWidth="1"/>
    <col min="9454" max="9455" width="10.140625" style="47" customWidth="1"/>
    <col min="9456" max="9457" width="13.42578125" style="47" customWidth="1"/>
    <col min="9458" max="9458" width="19" style="47" customWidth="1"/>
    <col min="9459" max="9459" width="24" style="47" customWidth="1"/>
    <col min="9460" max="9704" width="9.140625" style="47"/>
    <col min="9705" max="9705" width="6.42578125" style="47" customWidth="1"/>
    <col min="9706" max="9706" width="38.85546875" style="47" customWidth="1"/>
    <col min="9707" max="9708" width="11.5703125" style="47" customWidth="1"/>
    <col min="9709" max="9709" width="19.42578125" style="47" customWidth="1"/>
    <col min="9710" max="9711" width="10.140625" style="47" customWidth="1"/>
    <col min="9712" max="9713" width="13.42578125" style="47" customWidth="1"/>
    <col min="9714" max="9714" width="19" style="47" customWidth="1"/>
    <col min="9715" max="9715" width="24" style="47" customWidth="1"/>
    <col min="9716" max="9960" width="9.140625" style="47"/>
    <col min="9961" max="9961" width="6.42578125" style="47" customWidth="1"/>
    <col min="9962" max="9962" width="38.85546875" style="47" customWidth="1"/>
    <col min="9963" max="9964" width="11.5703125" style="47" customWidth="1"/>
    <col min="9965" max="9965" width="19.42578125" style="47" customWidth="1"/>
    <col min="9966" max="9967" width="10.140625" style="47" customWidth="1"/>
    <col min="9968" max="9969" width="13.42578125" style="47" customWidth="1"/>
    <col min="9970" max="9970" width="19" style="47" customWidth="1"/>
    <col min="9971" max="9971" width="24" style="47" customWidth="1"/>
    <col min="9972" max="10216" width="9.140625" style="47"/>
    <col min="10217" max="10217" width="6.42578125" style="47" customWidth="1"/>
    <col min="10218" max="10218" width="38.85546875" style="47" customWidth="1"/>
    <col min="10219" max="10220" width="11.5703125" style="47" customWidth="1"/>
    <col min="10221" max="10221" width="19.42578125" style="47" customWidth="1"/>
    <col min="10222" max="10223" width="10.140625" style="47" customWidth="1"/>
    <col min="10224" max="10225" width="13.42578125" style="47" customWidth="1"/>
    <col min="10226" max="10226" width="19" style="47" customWidth="1"/>
    <col min="10227" max="10227" width="24" style="47" customWidth="1"/>
    <col min="10228" max="10472" width="9.140625" style="47"/>
    <col min="10473" max="10473" width="6.42578125" style="47" customWidth="1"/>
    <col min="10474" max="10474" width="38.85546875" style="47" customWidth="1"/>
    <col min="10475" max="10476" width="11.5703125" style="47" customWidth="1"/>
    <col min="10477" max="10477" width="19.42578125" style="47" customWidth="1"/>
    <col min="10478" max="10479" width="10.140625" style="47" customWidth="1"/>
    <col min="10480" max="10481" width="13.42578125" style="47" customWidth="1"/>
    <col min="10482" max="10482" width="19" style="47" customWidth="1"/>
    <col min="10483" max="10483" width="24" style="47" customWidth="1"/>
    <col min="10484" max="10728" width="9.140625" style="47"/>
    <col min="10729" max="10729" width="6.42578125" style="47" customWidth="1"/>
    <col min="10730" max="10730" width="38.85546875" style="47" customWidth="1"/>
    <col min="10731" max="10732" width="11.5703125" style="47" customWidth="1"/>
    <col min="10733" max="10733" width="19.42578125" style="47" customWidth="1"/>
    <col min="10734" max="10735" width="10.140625" style="47" customWidth="1"/>
    <col min="10736" max="10737" width="13.42578125" style="47" customWidth="1"/>
    <col min="10738" max="10738" width="19" style="47" customWidth="1"/>
    <col min="10739" max="10739" width="24" style="47" customWidth="1"/>
    <col min="10740" max="10984" width="9.140625" style="47"/>
    <col min="10985" max="10985" width="6.42578125" style="47" customWidth="1"/>
    <col min="10986" max="10986" width="38.85546875" style="47" customWidth="1"/>
    <col min="10987" max="10988" width="11.5703125" style="47" customWidth="1"/>
    <col min="10989" max="10989" width="19.42578125" style="47" customWidth="1"/>
    <col min="10990" max="10991" width="10.140625" style="47" customWidth="1"/>
    <col min="10992" max="10993" width="13.42578125" style="47" customWidth="1"/>
    <col min="10994" max="10994" width="19" style="47" customWidth="1"/>
    <col min="10995" max="10995" width="24" style="47" customWidth="1"/>
    <col min="10996" max="11240" width="9.140625" style="47"/>
    <col min="11241" max="11241" width="6.42578125" style="47" customWidth="1"/>
    <col min="11242" max="11242" width="38.85546875" style="47" customWidth="1"/>
    <col min="11243" max="11244" width="11.5703125" style="47" customWidth="1"/>
    <col min="11245" max="11245" width="19.42578125" style="47" customWidth="1"/>
    <col min="11246" max="11247" width="10.140625" style="47" customWidth="1"/>
    <col min="11248" max="11249" width="13.42578125" style="47" customWidth="1"/>
    <col min="11250" max="11250" width="19" style="47" customWidth="1"/>
    <col min="11251" max="11251" width="24" style="47" customWidth="1"/>
    <col min="11252" max="11496" width="9.140625" style="47"/>
    <col min="11497" max="11497" width="6.42578125" style="47" customWidth="1"/>
    <col min="11498" max="11498" width="38.85546875" style="47" customWidth="1"/>
    <col min="11499" max="11500" width="11.5703125" style="47" customWidth="1"/>
    <col min="11501" max="11501" width="19.42578125" style="47" customWidth="1"/>
    <col min="11502" max="11503" width="10.140625" style="47" customWidth="1"/>
    <col min="11504" max="11505" width="13.42578125" style="47" customWidth="1"/>
    <col min="11506" max="11506" width="19" style="47" customWidth="1"/>
    <col min="11507" max="11507" width="24" style="47" customWidth="1"/>
    <col min="11508" max="11752" width="9.140625" style="47"/>
    <col min="11753" max="11753" width="6.42578125" style="47" customWidth="1"/>
    <col min="11754" max="11754" width="38.85546875" style="47" customWidth="1"/>
    <col min="11755" max="11756" width="11.5703125" style="47" customWidth="1"/>
    <col min="11757" max="11757" width="19.42578125" style="47" customWidth="1"/>
    <col min="11758" max="11759" width="10.140625" style="47" customWidth="1"/>
    <col min="11760" max="11761" width="13.42578125" style="47" customWidth="1"/>
    <col min="11762" max="11762" width="19" style="47" customWidth="1"/>
    <col min="11763" max="11763" width="24" style="47" customWidth="1"/>
    <col min="11764" max="12008" width="9.140625" style="47"/>
    <col min="12009" max="12009" width="6.42578125" style="47" customWidth="1"/>
    <col min="12010" max="12010" width="38.85546875" style="47" customWidth="1"/>
    <col min="12011" max="12012" width="11.5703125" style="47" customWidth="1"/>
    <col min="12013" max="12013" width="19.42578125" style="47" customWidth="1"/>
    <col min="12014" max="12015" width="10.140625" style="47" customWidth="1"/>
    <col min="12016" max="12017" width="13.42578125" style="47" customWidth="1"/>
    <col min="12018" max="12018" width="19" style="47" customWidth="1"/>
    <col min="12019" max="12019" width="24" style="47" customWidth="1"/>
    <col min="12020" max="12264" width="9.140625" style="47"/>
    <col min="12265" max="12265" width="6.42578125" style="47" customWidth="1"/>
    <col min="12266" max="12266" width="38.85546875" style="47" customWidth="1"/>
    <col min="12267" max="12268" width="11.5703125" style="47" customWidth="1"/>
    <col min="12269" max="12269" width="19.42578125" style="47" customWidth="1"/>
    <col min="12270" max="12271" width="10.140625" style="47" customWidth="1"/>
    <col min="12272" max="12273" width="13.42578125" style="47" customWidth="1"/>
    <col min="12274" max="12274" width="19" style="47" customWidth="1"/>
    <col min="12275" max="12275" width="24" style="47" customWidth="1"/>
    <col min="12276" max="12520" width="9.140625" style="47"/>
    <col min="12521" max="12521" width="6.42578125" style="47" customWidth="1"/>
    <col min="12522" max="12522" width="38.85546875" style="47" customWidth="1"/>
    <col min="12523" max="12524" width="11.5703125" style="47" customWidth="1"/>
    <col min="12525" max="12525" width="19.42578125" style="47" customWidth="1"/>
    <col min="12526" max="12527" width="10.140625" style="47" customWidth="1"/>
    <col min="12528" max="12529" width="13.42578125" style="47" customWidth="1"/>
    <col min="12530" max="12530" width="19" style="47" customWidth="1"/>
    <col min="12531" max="12531" width="24" style="47" customWidth="1"/>
    <col min="12532" max="12776" width="9.140625" style="47"/>
    <col min="12777" max="12777" width="6.42578125" style="47" customWidth="1"/>
    <col min="12778" max="12778" width="38.85546875" style="47" customWidth="1"/>
    <col min="12779" max="12780" width="11.5703125" style="47" customWidth="1"/>
    <col min="12781" max="12781" width="19.42578125" style="47" customWidth="1"/>
    <col min="12782" max="12783" width="10.140625" style="47" customWidth="1"/>
    <col min="12784" max="12785" width="13.42578125" style="47" customWidth="1"/>
    <col min="12786" max="12786" width="19" style="47" customWidth="1"/>
    <col min="12787" max="12787" width="24" style="47" customWidth="1"/>
    <col min="12788" max="13032" width="9.140625" style="47"/>
    <col min="13033" max="13033" width="6.42578125" style="47" customWidth="1"/>
    <col min="13034" max="13034" width="38.85546875" style="47" customWidth="1"/>
    <col min="13035" max="13036" width="11.5703125" style="47" customWidth="1"/>
    <col min="13037" max="13037" width="19.42578125" style="47" customWidth="1"/>
    <col min="13038" max="13039" width="10.140625" style="47" customWidth="1"/>
    <col min="13040" max="13041" width="13.42578125" style="47" customWidth="1"/>
    <col min="13042" max="13042" width="19" style="47" customWidth="1"/>
    <col min="13043" max="13043" width="24" style="47" customWidth="1"/>
    <col min="13044" max="13288" width="9.140625" style="47"/>
    <col min="13289" max="13289" width="6.42578125" style="47" customWidth="1"/>
    <col min="13290" max="13290" width="38.85546875" style="47" customWidth="1"/>
    <col min="13291" max="13292" width="11.5703125" style="47" customWidth="1"/>
    <col min="13293" max="13293" width="19.42578125" style="47" customWidth="1"/>
    <col min="13294" max="13295" width="10.140625" style="47" customWidth="1"/>
    <col min="13296" max="13297" width="13.42578125" style="47" customWidth="1"/>
    <col min="13298" max="13298" width="19" style="47" customWidth="1"/>
    <col min="13299" max="13299" width="24" style="47" customWidth="1"/>
    <col min="13300" max="13544" width="9.140625" style="47"/>
    <col min="13545" max="13545" width="6.42578125" style="47" customWidth="1"/>
    <col min="13546" max="13546" width="38.85546875" style="47" customWidth="1"/>
    <col min="13547" max="13548" width="11.5703125" style="47" customWidth="1"/>
    <col min="13549" max="13549" width="19.42578125" style="47" customWidth="1"/>
    <col min="13550" max="13551" width="10.140625" style="47" customWidth="1"/>
    <col min="13552" max="13553" width="13.42578125" style="47" customWidth="1"/>
    <col min="13554" max="13554" width="19" style="47" customWidth="1"/>
    <col min="13555" max="13555" width="24" style="47" customWidth="1"/>
    <col min="13556" max="13800" width="9.140625" style="47"/>
    <col min="13801" max="13801" width="6.42578125" style="47" customWidth="1"/>
    <col min="13802" max="13802" width="38.85546875" style="47" customWidth="1"/>
    <col min="13803" max="13804" width="11.5703125" style="47" customWidth="1"/>
    <col min="13805" max="13805" width="19.42578125" style="47" customWidth="1"/>
    <col min="13806" max="13807" width="10.140625" style="47" customWidth="1"/>
    <col min="13808" max="13809" width="13.42578125" style="47" customWidth="1"/>
    <col min="13810" max="13810" width="19" style="47" customWidth="1"/>
    <col min="13811" max="13811" width="24" style="47" customWidth="1"/>
    <col min="13812" max="14056" width="9.140625" style="47"/>
    <col min="14057" max="14057" width="6.42578125" style="47" customWidth="1"/>
    <col min="14058" max="14058" width="38.85546875" style="47" customWidth="1"/>
    <col min="14059" max="14060" width="11.5703125" style="47" customWidth="1"/>
    <col min="14061" max="14061" width="19.42578125" style="47" customWidth="1"/>
    <col min="14062" max="14063" width="10.140625" style="47" customWidth="1"/>
    <col min="14064" max="14065" width="13.42578125" style="47" customWidth="1"/>
    <col min="14066" max="14066" width="19" style="47" customWidth="1"/>
    <col min="14067" max="14067" width="24" style="47" customWidth="1"/>
    <col min="14068" max="14312" width="9.140625" style="47"/>
    <col min="14313" max="14313" width="6.42578125" style="47" customWidth="1"/>
    <col min="14314" max="14314" width="38.85546875" style="47" customWidth="1"/>
    <col min="14315" max="14316" width="11.5703125" style="47" customWidth="1"/>
    <col min="14317" max="14317" width="19.42578125" style="47" customWidth="1"/>
    <col min="14318" max="14319" width="10.140625" style="47" customWidth="1"/>
    <col min="14320" max="14321" width="13.42578125" style="47" customWidth="1"/>
    <col min="14322" max="14322" width="19" style="47" customWidth="1"/>
    <col min="14323" max="14323" width="24" style="47" customWidth="1"/>
    <col min="14324" max="14568" width="9.140625" style="47"/>
    <col min="14569" max="14569" width="6.42578125" style="47" customWidth="1"/>
    <col min="14570" max="14570" width="38.85546875" style="47" customWidth="1"/>
    <col min="14571" max="14572" width="11.5703125" style="47" customWidth="1"/>
    <col min="14573" max="14573" width="19.42578125" style="47" customWidth="1"/>
    <col min="14574" max="14575" width="10.140625" style="47" customWidth="1"/>
    <col min="14576" max="14577" width="13.42578125" style="47" customWidth="1"/>
    <col min="14578" max="14578" width="19" style="47" customWidth="1"/>
    <col min="14579" max="14579" width="24" style="47" customWidth="1"/>
    <col min="14580" max="14824" width="9.140625" style="47"/>
    <col min="14825" max="14825" width="6.42578125" style="47" customWidth="1"/>
    <col min="14826" max="14826" width="38.85546875" style="47" customWidth="1"/>
    <col min="14827" max="14828" width="11.5703125" style="47" customWidth="1"/>
    <col min="14829" max="14829" width="19.42578125" style="47" customWidth="1"/>
    <col min="14830" max="14831" width="10.140625" style="47" customWidth="1"/>
    <col min="14832" max="14833" width="13.42578125" style="47" customWidth="1"/>
    <col min="14834" max="14834" width="19" style="47" customWidth="1"/>
    <col min="14835" max="14835" width="24" style="47" customWidth="1"/>
    <col min="14836" max="15080" width="9.140625" style="47"/>
    <col min="15081" max="15081" width="6.42578125" style="47" customWidth="1"/>
    <col min="15082" max="15082" width="38.85546875" style="47" customWidth="1"/>
    <col min="15083" max="15084" width="11.5703125" style="47" customWidth="1"/>
    <col min="15085" max="15085" width="19.42578125" style="47" customWidth="1"/>
    <col min="15086" max="15087" width="10.140625" style="47" customWidth="1"/>
    <col min="15088" max="15089" width="13.42578125" style="47" customWidth="1"/>
    <col min="15090" max="15090" width="19" style="47" customWidth="1"/>
    <col min="15091" max="15091" width="24" style="47" customWidth="1"/>
    <col min="15092" max="15336" width="9.140625" style="47"/>
    <col min="15337" max="15337" width="6.42578125" style="47" customWidth="1"/>
    <col min="15338" max="15338" width="38.85546875" style="47" customWidth="1"/>
    <col min="15339" max="15340" width="11.5703125" style="47" customWidth="1"/>
    <col min="15341" max="15341" width="19.42578125" style="47" customWidth="1"/>
    <col min="15342" max="15343" width="10.140625" style="47" customWidth="1"/>
    <col min="15344" max="15345" width="13.42578125" style="47" customWidth="1"/>
    <col min="15346" max="15346" width="19" style="47" customWidth="1"/>
    <col min="15347" max="15347" width="24" style="47" customWidth="1"/>
    <col min="15348" max="15592" width="9.140625" style="47"/>
    <col min="15593" max="15593" width="6.42578125" style="47" customWidth="1"/>
    <col min="15594" max="15594" width="38.85546875" style="47" customWidth="1"/>
    <col min="15595" max="15596" width="11.5703125" style="47" customWidth="1"/>
    <col min="15597" max="15597" width="19.42578125" style="47" customWidth="1"/>
    <col min="15598" max="15599" width="10.140625" style="47" customWidth="1"/>
    <col min="15600" max="15601" width="13.42578125" style="47" customWidth="1"/>
    <col min="15602" max="15602" width="19" style="47" customWidth="1"/>
    <col min="15603" max="15603" width="24" style="47" customWidth="1"/>
    <col min="15604" max="15848" width="9.140625" style="47"/>
    <col min="15849" max="15849" width="6.42578125" style="47" customWidth="1"/>
    <col min="15850" max="15850" width="38.85546875" style="47" customWidth="1"/>
    <col min="15851" max="15852" width="11.5703125" style="47" customWidth="1"/>
    <col min="15853" max="15853" width="19.42578125" style="47" customWidth="1"/>
    <col min="15854" max="15855" width="10.140625" style="47" customWidth="1"/>
    <col min="15856" max="15857" width="13.42578125" style="47" customWidth="1"/>
    <col min="15858" max="15858" width="19" style="47" customWidth="1"/>
    <col min="15859" max="15859" width="24" style="47" customWidth="1"/>
    <col min="15860" max="16104" width="9.140625" style="47"/>
    <col min="16105" max="16105" width="6.42578125" style="47" customWidth="1"/>
    <col min="16106" max="16106" width="38.85546875" style="47" customWidth="1"/>
    <col min="16107" max="16108" width="11.5703125" style="47" customWidth="1"/>
    <col min="16109" max="16109" width="19.42578125" style="47" customWidth="1"/>
    <col min="16110" max="16111" width="10.140625" style="47" customWidth="1"/>
    <col min="16112" max="16113" width="13.42578125" style="47" customWidth="1"/>
    <col min="16114" max="16114" width="19" style="47" customWidth="1"/>
    <col min="16115" max="16115" width="24" style="47" customWidth="1"/>
    <col min="16116" max="16384" width="9.140625" style="47"/>
  </cols>
  <sheetData>
    <row r="1" spans="1:11" ht="18.75" x14ac:dyDescent="0.3">
      <c r="A1" s="44"/>
      <c r="B1" s="45"/>
      <c r="C1" s="46"/>
      <c r="D1" s="46"/>
      <c r="E1" s="45"/>
      <c r="F1" s="45"/>
      <c r="G1" s="45"/>
      <c r="J1" s="45"/>
      <c r="K1" s="7" t="s">
        <v>198</v>
      </c>
    </row>
    <row r="2" spans="1:11" ht="18.75" x14ac:dyDescent="0.3">
      <c r="A2" s="44"/>
      <c r="B2" s="45"/>
      <c r="C2" s="46"/>
      <c r="D2" s="46"/>
      <c r="E2" s="45"/>
      <c r="F2" s="45"/>
      <c r="G2" s="45"/>
      <c r="H2" s="45"/>
      <c r="I2" s="45"/>
      <c r="J2" s="45"/>
      <c r="K2" s="45"/>
    </row>
    <row r="3" spans="1:11" ht="18.75" x14ac:dyDescent="0.3">
      <c r="A3" s="153" t="s">
        <v>119</v>
      </c>
      <c r="B3" s="153"/>
      <c r="C3" s="153"/>
      <c r="D3" s="153"/>
      <c r="E3" s="153"/>
      <c r="F3" s="153"/>
      <c r="G3" s="153"/>
      <c r="H3" s="153"/>
      <c r="I3" s="153"/>
      <c r="J3" s="153"/>
      <c r="K3" s="153"/>
    </row>
    <row r="4" spans="1:11" x14ac:dyDescent="0.25">
      <c r="A4" s="48"/>
      <c r="C4" s="49"/>
      <c r="D4" s="49"/>
    </row>
    <row r="5" spans="1:11" ht="18" customHeight="1" x14ac:dyDescent="0.25">
      <c r="A5" s="154" t="s">
        <v>120</v>
      </c>
      <c r="B5" s="154" t="s">
        <v>121</v>
      </c>
      <c r="C5" s="154" t="s">
        <v>122</v>
      </c>
      <c r="D5" s="155" t="s">
        <v>123</v>
      </c>
      <c r="E5" s="154" t="s">
        <v>124</v>
      </c>
      <c r="F5" s="154"/>
      <c r="G5" s="154"/>
      <c r="H5" s="152" t="s">
        <v>189</v>
      </c>
      <c r="I5" s="152" t="s">
        <v>190</v>
      </c>
      <c r="J5" s="152" t="s">
        <v>199</v>
      </c>
      <c r="K5" s="152" t="s">
        <v>125</v>
      </c>
    </row>
    <row r="6" spans="1:11" ht="51.6" customHeight="1" x14ac:dyDescent="0.25">
      <c r="A6" s="154"/>
      <c r="B6" s="154"/>
      <c r="C6" s="154"/>
      <c r="D6" s="155"/>
      <c r="E6" s="50" t="s">
        <v>126</v>
      </c>
      <c r="F6" s="152" t="s">
        <v>127</v>
      </c>
      <c r="G6" s="152"/>
      <c r="H6" s="152"/>
      <c r="I6" s="152"/>
      <c r="J6" s="152"/>
      <c r="K6" s="152"/>
    </row>
    <row r="7" spans="1:11" ht="54.75" customHeight="1" x14ac:dyDescent="0.25">
      <c r="A7" s="154"/>
      <c r="B7" s="154"/>
      <c r="C7" s="154"/>
      <c r="D7" s="155"/>
      <c r="E7" s="50" t="s">
        <v>128</v>
      </c>
      <c r="F7" s="50" t="s">
        <v>129</v>
      </c>
      <c r="G7" s="50" t="s">
        <v>128</v>
      </c>
      <c r="H7" s="152"/>
      <c r="I7" s="152"/>
      <c r="J7" s="152"/>
      <c r="K7" s="152"/>
    </row>
    <row r="8" spans="1:11" ht="103.15" customHeight="1" x14ac:dyDescent="0.25">
      <c r="A8" s="55"/>
      <c r="B8" s="62" t="s">
        <v>18</v>
      </c>
      <c r="C8" s="56"/>
      <c r="D8" s="56"/>
      <c r="E8" s="56"/>
      <c r="F8" s="56"/>
      <c r="G8" s="56"/>
      <c r="H8" s="71" t="e">
        <f>((H10+H11+H12+H13+H14+H15+H16)+SUM(H19:H23)+SUM(H26:H30)+SUM(H33:H39)+SUM(H42:H44))/26</f>
        <v>#DIV/0!</v>
      </c>
      <c r="I8" s="71" t="e">
        <f>((I10+I11+I12+I13+I14+I15+I16)+SUM(I19:I23)+SUM(I26:I29)+I30+SUM(I33:I39)+SUM(I42:I44))/26</f>
        <v>#DIV/0!</v>
      </c>
      <c r="J8" s="56"/>
      <c r="K8" s="56"/>
    </row>
    <row r="9" spans="1:11" ht="25.15" hidden="1" customHeight="1" x14ac:dyDescent="0.25">
      <c r="A9" s="156" t="s">
        <v>130</v>
      </c>
      <c r="B9" s="157"/>
      <c r="C9" s="157"/>
      <c r="D9" s="157"/>
      <c r="E9" s="157"/>
      <c r="F9" s="157"/>
      <c r="G9" s="157"/>
      <c r="H9" s="157"/>
      <c r="I9" s="157"/>
      <c r="J9" s="157"/>
      <c r="K9" s="158"/>
    </row>
    <row r="10" spans="1:11" ht="82.9" hidden="1" customHeight="1" x14ac:dyDescent="0.25">
      <c r="A10" s="51" t="s">
        <v>131</v>
      </c>
      <c r="B10" s="64" t="s">
        <v>191</v>
      </c>
      <c r="C10" s="65" t="s">
        <v>132</v>
      </c>
      <c r="D10" s="66" t="s">
        <v>133</v>
      </c>
      <c r="E10" s="65">
        <v>1.9</v>
      </c>
      <c r="F10" s="67">
        <v>10</v>
      </c>
      <c r="G10" s="67"/>
      <c r="H10" s="67" t="e">
        <f>F10/G10*100</f>
        <v>#DIV/0!</v>
      </c>
      <c r="I10" s="67" t="e">
        <f>E10/G10*100</f>
        <v>#DIV/0!</v>
      </c>
      <c r="J10" s="65"/>
      <c r="K10" s="65" t="s">
        <v>24</v>
      </c>
    </row>
    <row r="11" spans="1:11" ht="55.9" hidden="1" customHeight="1" x14ac:dyDescent="0.25">
      <c r="A11" s="51" t="s">
        <v>134</v>
      </c>
      <c r="B11" s="64" t="s">
        <v>135</v>
      </c>
      <c r="C11" s="65" t="s">
        <v>136</v>
      </c>
      <c r="D11" s="68" t="s">
        <v>137</v>
      </c>
      <c r="E11" s="65">
        <v>1</v>
      </c>
      <c r="F11" s="65">
        <v>1</v>
      </c>
      <c r="G11" s="65"/>
      <c r="H11" s="65">
        <f>G11/F11*100</f>
        <v>0</v>
      </c>
      <c r="I11" s="65">
        <f>G11/E11*100</f>
        <v>0</v>
      </c>
      <c r="J11" s="65"/>
      <c r="K11" s="65" t="s">
        <v>24</v>
      </c>
    </row>
    <row r="12" spans="1:11" ht="55.9" hidden="1" customHeight="1" x14ac:dyDescent="0.25">
      <c r="A12" s="51" t="s">
        <v>138</v>
      </c>
      <c r="B12" s="54" t="s">
        <v>139</v>
      </c>
      <c r="C12" s="58" t="s">
        <v>140</v>
      </c>
      <c r="D12" s="53" t="s">
        <v>137</v>
      </c>
      <c r="E12" s="58" t="s">
        <v>192</v>
      </c>
      <c r="F12" s="58" t="s">
        <v>141</v>
      </c>
      <c r="G12" s="58" t="s">
        <v>141</v>
      </c>
      <c r="H12" s="65" t="e">
        <f>G12/F12*100</f>
        <v>#VALUE!</v>
      </c>
      <c r="I12" s="65" t="e">
        <f>G12/E12*100</f>
        <v>#VALUE!</v>
      </c>
      <c r="J12" s="58"/>
      <c r="K12" s="58" t="s">
        <v>24</v>
      </c>
    </row>
    <row r="13" spans="1:11" ht="151.5" hidden="1" customHeight="1" x14ac:dyDescent="0.25">
      <c r="A13" s="51" t="s">
        <v>142</v>
      </c>
      <c r="B13" s="54" t="s">
        <v>193</v>
      </c>
      <c r="C13" s="58" t="s">
        <v>132</v>
      </c>
      <c r="D13" s="53" t="s">
        <v>137</v>
      </c>
      <c r="E13" s="69">
        <v>100.6</v>
      </c>
      <c r="F13" s="60">
        <v>95</v>
      </c>
      <c r="G13" s="69"/>
      <c r="H13" s="65">
        <f>G13/F13*100</f>
        <v>0</v>
      </c>
      <c r="I13" s="65">
        <f>G13/E13*100</f>
        <v>0</v>
      </c>
      <c r="J13" s="58"/>
      <c r="K13" s="58" t="s">
        <v>24</v>
      </c>
    </row>
    <row r="14" spans="1:11" ht="85.15" hidden="1" customHeight="1" x14ac:dyDescent="0.25">
      <c r="A14" s="51" t="s">
        <v>143</v>
      </c>
      <c r="B14" s="54" t="s">
        <v>194</v>
      </c>
      <c r="C14" s="58" t="s">
        <v>144</v>
      </c>
      <c r="D14" s="52" t="s">
        <v>133</v>
      </c>
      <c r="E14" s="58">
        <v>14</v>
      </c>
      <c r="F14" s="58">
        <v>16</v>
      </c>
      <c r="G14" s="69"/>
      <c r="H14" s="67" t="e">
        <f>F14/G14*100</f>
        <v>#DIV/0!</v>
      </c>
      <c r="I14" s="67" t="e">
        <f>E14/G14*100</f>
        <v>#DIV/0!</v>
      </c>
      <c r="J14" s="58"/>
      <c r="K14" s="58" t="s">
        <v>24</v>
      </c>
    </row>
    <row r="15" spans="1:11" ht="42" hidden="1" customHeight="1" x14ac:dyDescent="0.25">
      <c r="A15" s="51" t="s">
        <v>145</v>
      </c>
      <c r="B15" s="54" t="s">
        <v>195</v>
      </c>
      <c r="C15" s="58" t="s">
        <v>132</v>
      </c>
      <c r="D15" s="53" t="s">
        <v>137</v>
      </c>
      <c r="E15" s="58">
        <v>94.6</v>
      </c>
      <c r="F15" s="58">
        <v>91</v>
      </c>
      <c r="G15" s="69"/>
      <c r="H15" s="65">
        <f>G15/F15*100</f>
        <v>0</v>
      </c>
      <c r="I15" s="65">
        <f>G15/E15*100</f>
        <v>0</v>
      </c>
      <c r="J15" s="58"/>
      <c r="K15" s="58" t="s">
        <v>24</v>
      </c>
    </row>
    <row r="16" spans="1:11" ht="55.9" customHeight="1" x14ac:dyDescent="0.25">
      <c r="A16" s="51" t="s">
        <v>146</v>
      </c>
      <c r="B16" s="54" t="s">
        <v>147</v>
      </c>
      <c r="C16" s="58" t="s">
        <v>132</v>
      </c>
      <c r="D16" s="53" t="s">
        <v>137</v>
      </c>
      <c r="E16" s="58">
        <v>7.3</v>
      </c>
      <c r="F16" s="58">
        <v>6.8</v>
      </c>
      <c r="G16" s="69">
        <v>6.96</v>
      </c>
      <c r="H16" s="86">
        <f>G16/F16*100</f>
        <v>102.35294117647058</v>
      </c>
      <c r="I16" s="86">
        <f>G16/E16*100</f>
        <v>95.342465753424648</v>
      </c>
      <c r="J16" s="58"/>
      <c r="K16" s="58" t="s">
        <v>148</v>
      </c>
    </row>
    <row r="17" spans="1:11" ht="41.45" hidden="1" customHeight="1" x14ac:dyDescent="0.25">
      <c r="A17" s="83">
        <v>1</v>
      </c>
      <c r="B17" s="80" t="s">
        <v>19</v>
      </c>
      <c r="C17" s="80"/>
      <c r="D17" s="80"/>
      <c r="E17" s="80"/>
      <c r="F17" s="80"/>
      <c r="G17" s="80"/>
      <c r="H17" s="82" t="e">
        <f>(H19+H20+H21+H22+H23)/5</f>
        <v>#DIV/0!</v>
      </c>
      <c r="I17" s="82" t="e">
        <f>(I19+I20+I21+I22+I23)/5</f>
        <v>#DIV/0!</v>
      </c>
      <c r="J17" s="80"/>
      <c r="K17" s="80"/>
    </row>
    <row r="18" spans="1:11" ht="34.5" hidden="1" customHeight="1" x14ac:dyDescent="0.25">
      <c r="A18" s="57"/>
      <c r="B18" s="149" t="s">
        <v>149</v>
      </c>
      <c r="C18" s="150"/>
      <c r="D18" s="150"/>
      <c r="E18" s="150"/>
      <c r="F18" s="150"/>
      <c r="G18" s="150"/>
      <c r="H18" s="150"/>
      <c r="I18" s="150"/>
      <c r="J18" s="150"/>
      <c r="K18" s="151"/>
    </row>
    <row r="19" spans="1:11" ht="94.15" hidden="1" customHeight="1" x14ac:dyDescent="0.25">
      <c r="A19" s="59" t="s">
        <v>150</v>
      </c>
      <c r="B19" s="64" t="s">
        <v>27</v>
      </c>
      <c r="C19" s="65" t="s">
        <v>132</v>
      </c>
      <c r="D19" s="66" t="s">
        <v>133</v>
      </c>
      <c r="E19" s="67">
        <v>46</v>
      </c>
      <c r="F19" s="67">
        <v>47</v>
      </c>
      <c r="G19" s="67"/>
      <c r="H19" s="67" t="e">
        <f>F19/G19*100</f>
        <v>#DIV/0!</v>
      </c>
      <c r="I19" s="67" t="e">
        <f>E19/G19*100</f>
        <v>#DIV/0!</v>
      </c>
      <c r="J19" s="65"/>
      <c r="K19" s="65" t="s">
        <v>24</v>
      </c>
    </row>
    <row r="20" spans="1:11" ht="60.6" hidden="1" customHeight="1" x14ac:dyDescent="0.25">
      <c r="A20" s="59" t="s">
        <v>151</v>
      </c>
      <c r="B20" s="54" t="s">
        <v>25</v>
      </c>
      <c r="C20" s="58" t="s">
        <v>132</v>
      </c>
      <c r="D20" s="53" t="s">
        <v>137</v>
      </c>
      <c r="E20" s="60">
        <v>88.1</v>
      </c>
      <c r="F20" s="60">
        <v>90</v>
      </c>
      <c r="G20" s="60"/>
      <c r="H20" s="65">
        <f>G20/F20*100</f>
        <v>0</v>
      </c>
      <c r="I20" s="65">
        <f>G20/E20*100</f>
        <v>0</v>
      </c>
      <c r="J20" s="58"/>
      <c r="K20" s="58" t="s">
        <v>24</v>
      </c>
    </row>
    <row r="21" spans="1:11" ht="197.45" hidden="1" customHeight="1" x14ac:dyDescent="0.25">
      <c r="A21" s="59" t="s">
        <v>152</v>
      </c>
      <c r="B21" s="54" t="s">
        <v>26</v>
      </c>
      <c r="C21" s="58" t="s">
        <v>153</v>
      </c>
      <c r="D21" s="52" t="s">
        <v>133</v>
      </c>
      <c r="E21" s="61">
        <v>5</v>
      </c>
      <c r="F21" s="61">
        <v>6</v>
      </c>
      <c r="G21" s="61"/>
      <c r="H21" s="67" t="e">
        <f>F21/G21*100</f>
        <v>#DIV/0!</v>
      </c>
      <c r="I21" s="67" t="e">
        <f>E21/G21*100</f>
        <v>#DIV/0!</v>
      </c>
      <c r="J21" s="70"/>
      <c r="K21" s="58" t="s">
        <v>24</v>
      </c>
    </row>
    <row r="22" spans="1:11" ht="44.45" hidden="1" customHeight="1" x14ac:dyDescent="0.25">
      <c r="A22" s="59" t="s">
        <v>154</v>
      </c>
      <c r="B22" s="54" t="s">
        <v>28</v>
      </c>
      <c r="C22" s="58" t="s">
        <v>132</v>
      </c>
      <c r="D22" s="53" t="s">
        <v>137</v>
      </c>
      <c r="E22" s="60">
        <v>92</v>
      </c>
      <c r="F22" s="60">
        <v>95</v>
      </c>
      <c r="G22" s="63"/>
      <c r="H22" s="65">
        <f>G22/F22*100</f>
        <v>0</v>
      </c>
      <c r="I22" s="65">
        <f>G22/E22*100</f>
        <v>0</v>
      </c>
      <c r="J22" s="69"/>
      <c r="K22" s="58" t="s">
        <v>24</v>
      </c>
    </row>
    <row r="23" spans="1:11" ht="49.15" hidden="1" customHeight="1" x14ac:dyDescent="0.25">
      <c r="A23" s="59" t="s">
        <v>155</v>
      </c>
      <c r="B23" s="54" t="s">
        <v>29</v>
      </c>
      <c r="C23" s="58" t="s">
        <v>156</v>
      </c>
      <c r="D23" s="53" t="s">
        <v>137</v>
      </c>
      <c r="E23" s="60">
        <f>24742/12/666</f>
        <v>3.095845845845846</v>
      </c>
      <c r="F23" s="60">
        <v>3.5</v>
      </c>
      <c r="G23" s="60"/>
      <c r="H23" s="65">
        <f>G23/F23*100</f>
        <v>0</v>
      </c>
      <c r="I23" s="65">
        <f>G23/E23*100</f>
        <v>0</v>
      </c>
      <c r="J23" s="58"/>
      <c r="K23" s="58" t="s">
        <v>24</v>
      </c>
    </row>
    <row r="24" spans="1:11" ht="110.25" hidden="1" customHeight="1" x14ac:dyDescent="0.25">
      <c r="A24" s="81">
        <v>2</v>
      </c>
      <c r="B24" s="80" t="s">
        <v>30</v>
      </c>
      <c r="C24" s="80"/>
      <c r="D24" s="80"/>
      <c r="E24" s="80"/>
      <c r="F24" s="80"/>
      <c r="G24" s="80"/>
      <c r="H24" s="82" t="e">
        <f>SUM(H26:H30)/4</f>
        <v>#DIV/0!</v>
      </c>
      <c r="I24" s="82" t="e">
        <f>SUM(I26:I30)/4</f>
        <v>#DIV/0!</v>
      </c>
      <c r="J24" s="80"/>
      <c r="K24" s="80"/>
    </row>
    <row r="25" spans="1:11" ht="32.25" hidden="1" customHeight="1" x14ac:dyDescent="0.25">
      <c r="A25" s="57"/>
      <c r="B25" s="149" t="s">
        <v>157</v>
      </c>
      <c r="C25" s="150"/>
      <c r="D25" s="150"/>
      <c r="E25" s="150"/>
      <c r="F25" s="150"/>
      <c r="G25" s="150"/>
      <c r="H25" s="150"/>
      <c r="I25" s="150"/>
      <c r="J25" s="150"/>
      <c r="K25" s="151"/>
    </row>
    <row r="26" spans="1:11" ht="57" hidden="1" customHeight="1" x14ac:dyDescent="0.25">
      <c r="A26" s="59" t="s">
        <v>158</v>
      </c>
      <c r="B26" s="54" t="s">
        <v>159</v>
      </c>
      <c r="C26" s="58" t="s">
        <v>132</v>
      </c>
      <c r="D26" s="53" t="s">
        <v>137</v>
      </c>
      <c r="E26" s="63">
        <v>100</v>
      </c>
      <c r="F26" s="63">
        <v>100</v>
      </c>
      <c r="G26" s="63"/>
      <c r="H26" s="65">
        <f>G26/F26*100</f>
        <v>0</v>
      </c>
      <c r="I26" s="65">
        <f>G26/E26*100</f>
        <v>0</v>
      </c>
      <c r="J26" s="70"/>
      <c r="K26" s="58" t="s">
        <v>24</v>
      </c>
    </row>
    <row r="27" spans="1:11" ht="63" hidden="1" customHeight="1" x14ac:dyDescent="0.25">
      <c r="A27" s="59" t="s">
        <v>160</v>
      </c>
      <c r="B27" s="54" t="s">
        <v>31</v>
      </c>
      <c r="C27" s="58" t="s">
        <v>156</v>
      </c>
      <c r="D27" s="53" t="s">
        <v>137</v>
      </c>
      <c r="E27" s="63">
        <v>2.4</v>
      </c>
      <c r="F27" s="63">
        <v>2.5</v>
      </c>
      <c r="G27" s="63"/>
      <c r="H27" s="65">
        <f>G27/F27*100</f>
        <v>0</v>
      </c>
      <c r="I27" s="65">
        <f>G27/E27*100</f>
        <v>0</v>
      </c>
      <c r="J27" s="70"/>
      <c r="K27" s="58" t="s">
        <v>24</v>
      </c>
    </row>
    <row r="28" spans="1:11" ht="113.25" hidden="1" customHeight="1" x14ac:dyDescent="0.25">
      <c r="A28" s="59" t="s">
        <v>161</v>
      </c>
      <c r="B28" s="54" t="s">
        <v>32</v>
      </c>
      <c r="C28" s="58" t="s">
        <v>132</v>
      </c>
      <c r="D28" s="52" t="s">
        <v>133</v>
      </c>
      <c r="E28" s="63">
        <v>15</v>
      </c>
      <c r="F28" s="63">
        <v>18</v>
      </c>
      <c r="G28" s="63"/>
      <c r="H28" s="67" t="e">
        <f>F28/G28*100</f>
        <v>#DIV/0!</v>
      </c>
      <c r="I28" s="67" t="e">
        <f>E28/G28*100</f>
        <v>#DIV/0!</v>
      </c>
      <c r="J28" s="70"/>
      <c r="K28" s="58" t="s">
        <v>24</v>
      </c>
    </row>
    <row r="29" spans="1:11" ht="122.25" hidden="1" customHeight="1" x14ac:dyDescent="0.25">
      <c r="A29" s="59" t="s">
        <v>162</v>
      </c>
      <c r="B29" s="54" t="s">
        <v>117</v>
      </c>
      <c r="C29" s="58" t="s">
        <v>132</v>
      </c>
      <c r="D29" s="53" t="s">
        <v>137</v>
      </c>
      <c r="E29" s="63" t="s">
        <v>23</v>
      </c>
      <c r="F29" s="63" t="s">
        <v>23</v>
      </c>
      <c r="G29" s="63" t="s">
        <v>23</v>
      </c>
      <c r="H29" s="65" t="s">
        <v>23</v>
      </c>
      <c r="I29" s="65" t="s">
        <v>23</v>
      </c>
      <c r="J29" s="70"/>
      <c r="K29" s="58" t="s">
        <v>24</v>
      </c>
    </row>
    <row r="30" spans="1:11" ht="49.15" hidden="1" customHeight="1" x14ac:dyDescent="0.25">
      <c r="A30" s="59" t="s">
        <v>163</v>
      </c>
      <c r="B30" s="54" t="s">
        <v>164</v>
      </c>
      <c r="C30" s="58" t="s">
        <v>144</v>
      </c>
      <c r="D30" s="53" t="s">
        <v>137</v>
      </c>
      <c r="E30" s="69">
        <v>14</v>
      </c>
      <c r="F30" s="69">
        <v>11</v>
      </c>
      <c r="G30" s="69"/>
      <c r="H30" s="65">
        <f>G30/F30*100</f>
        <v>0</v>
      </c>
      <c r="I30" s="65">
        <f>G30/E30*100</f>
        <v>0</v>
      </c>
      <c r="J30" s="69"/>
      <c r="K30" s="58" t="s">
        <v>24</v>
      </c>
    </row>
    <row r="31" spans="1:11" ht="52.15" customHeight="1" x14ac:dyDescent="0.25">
      <c r="A31" s="81">
        <v>3</v>
      </c>
      <c r="B31" s="80" t="s">
        <v>36</v>
      </c>
      <c r="C31" s="80"/>
      <c r="D31" s="80"/>
      <c r="E31" s="80"/>
      <c r="F31" s="80"/>
      <c r="G31" s="80"/>
      <c r="H31" s="82" t="e">
        <f>(H33+H34+H35+H36+H37+H38+H39)/7</f>
        <v>#DIV/0!</v>
      </c>
      <c r="I31" s="82" t="e">
        <f>(I33+I34+I35+I36+I37+I38+I39)/7</f>
        <v>#DIV/0!</v>
      </c>
      <c r="J31" s="80"/>
      <c r="K31" s="80"/>
    </row>
    <row r="32" spans="1:11" ht="32.25" customHeight="1" x14ac:dyDescent="0.25">
      <c r="A32" s="57"/>
      <c r="B32" s="149" t="s">
        <v>165</v>
      </c>
      <c r="C32" s="150"/>
      <c r="D32" s="150"/>
      <c r="E32" s="150"/>
      <c r="F32" s="150"/>
      <c r="G32" s="150"/>
      <c r="H32" s="150"/>
      <c r="I32" s="150"/>
      <c r="J32" s="150"/>
      <c r="K32" s="151"/>
    </row>
    <row r="33" spans="1:11" ht="93" customHeight="1" x14ac:dyDescent="0.25">
      <c r="A33" s="59" t="s">
        <v>166</v>
      </c>
      <c r="B33" s="54" t="s">
        <v>167</v>
      </c>
      <c r="C33" s="58" t="s">
        <v>132</v>
      </c>
      <c r="D33" s="53" t="s">
        <v>137</v>
      </c>
      <c r="E33" s="60">
        <v>94.117647058823522</v>
      </c>
      <c r="F33" s="60">
        <v>86</v>
      </c>
      <c r="G33" s="60">
        <f>(14+29)/(15+32)*100</f>
        <v>91.489361702127653</v>
      </c>
      <c r="H33" s="88">
        <f>G33/F33*100</f>
        <v>106.38297872340425</v>
      </c>
      <c r="I33" s="86">
        <f>G33/E33*100</f>
        <v>97.207446808510639</v>
      </c>
      <c r="J33" s="69" t="s">
        <v>206</v>
      </c>
      <c r="K33" s="58" t="s">
        <v>148</v>
      </c>
    </row>
    <row r="34" spans="1:11" ht="97.9" customHeight="1" x14ac:dyDescent="0.25">
      <c r="A34" s="59" t="s">
        <v>168</v>
      </c>
      <c r="B34" s="54" t="s">
        <v>169</v>
      </c>
      <c r="C34" s="58" t="s">
        <v>132</v>
      </c>
      <c r="D34" s="53" t="s">
        <v>137</v>
      </c>
      <c r="E34" s="60">
        <v>25.806451612903224</v>
      </c>
      <c r="F34" s="60">
        <v>27</v>
      </c>
      <c r="G34" s="63">
        <v>28</v>
      </c>
      <c r="H34" s="87">
        <f>G34/F34*100</f>
        <v>103.7037037037037</v>
      </c>
      <c r="I34" s="89">
        <f>G34/E34*100</f>
        <v>108.5</v>
      </c>
      <c r="J34" s="69"/>
      <c r="K34" s="58" t="s">
        <v>148</v>
      </c>
    </row>
    <row r="35" spans="1:11" ht="60.6" customHeight="1" x14ac:dyDescent="0.25">
      <c r="A35" s="59" t="s">
        <v>170</v>
      </c>
      <c r="B35" s="54" t="s">
        <v>196</v>
      </c>
      <c r="C35" s="58" t="s">
        <v>132</v>
      </c>
      <c r="D35" s="52" t="s">
        <v>133</v>
      </c>
      <c r="E35" s="60">
        <v>0</v>
      </c>
      <c r="F35" s="60">
        <v>0</v>
      </c>
      <c r="G35" s="60">
        <v>0</v>
      </c>
      <c r="H35" s="67" t="e">
        <f>F35/G35*100</f>
        <v>#DIV/0!</v>
      </c>
      <c r="I35" s="67" t="e">
        <f>E35/G35*100</f>
        <v>#DIV/0!</v>
      </c>
      <c r="J35" s="58"/>
      <c r="K35" s="58" t="s">
        <v>148</v>
      </c>
    </row>
    <row r="36" spans="1:11" ht="82.9" customHeight="1" x14ac:dyDescent="0.25">
      <c r="A36" s="59" t="s">
        <v>171</v>
      </c>
      <c r="B36" s="54" t="s">
        <v>172</v>
      </c>
      <c r="C36" s="58" t="s">
        <v>132</v>
      </c>
      <c r="D36" s="53" t="s">
        <v>137</v>
      </c>
      <c r="E36" s="60">
        <v>94.64473660290875</v>
      </c>
      <c r="F36" s="60">
        <v>90</v>
      </c>
      <c r="G36" s="60">
        <f>(35292.71+1741500)/(35292.71+1499560+411940)*100</f>
        <v>91.267688689875982</v>
      </c>
      <c r="H36" s="65">
        <f>G36/F36*100</f>
        <v>101.40854298875108</v>
      </c>
      <c r="I36" s="65">
        <f>G36/E36*100</f>
        <v>96.431869289042979</v>
      </c>
      <c r="J36" s="69"/>
      <c r="K36" s="58" t="s">
        <v>148</v>
      </c>
    </row>
    <row r="37" spans="1:11" ht="59.25" customHeight="1" x14ac:dyDescent="0.25">
      <c r="A37" s="59" t="s">
        <v>173</v>
      </c>
      <c r="B37" s="54" t="s">
        <v>174</v>
      </c>
      <c r="C37" s="58" t="s">
        <v>132</v>
      </c>
      <c r="D37" s="53" t="s">
        <v>137</v>
      </c>
      <c r="E37" s="60">
        <v>100</v>
      </c>
      <c r="F37" s="60">
        <v>100</v>
      </c>
      <c r="G37" s="63">
        <v>100</v>
      </c>
      <c r="H37" s="65">
        <f>G37/F37*100</f>
        <v>100</v>
      </c>
      <c r="I37" s="65">
        <f>G37/E37*100</f>
        <v>100</v>
      </c>
      <c r="J37" s="69"/>
      <c r="K37" s="58" t="s">
        <v>148</v>
      </c>
    </row>
    <row r="38" spans="1:11" ht="129" customHeight="1" x14ac:dyDescent="0.25">
      <c r="A38" s="59" t="s">
        <v>175</v>
      </c>
      <c r="B38" s="54" t="s">
        <v>176</v>
      </c>
      <c r="C38" s="58" t="s">
        <v>177</v>
      </c>
      <c r="D38" s="53" t="s">
        <v>137</v>
      </c>
      <c r="E38" s="58">
        <v>8</v>
      </c>
      <c r="F38" s="58">
        <v>9</v>
      </c>
      <c r="G38" s="84">
        <v>9</v>
      </c>
      <c r="H38" s="65">
        <f>G38/F38*100</f>
        <v>100</v>
      </c>
      <c r="I38" s="65">
        <f>G38/E38*100</f>
        <v>112.5</v>
      </c>
      <c r="J38" s="85" t="s">
        <v>205</v>
      </c>
      <c r="K38" s="58" t="s">
        <v>148</v>
      </c>
    </row>
    <row r="39" spans="1:11" ht="83.25" customHeight="1" x14ac:dyDescent="0.25">
      <c r="A39" s="59" t="s">
        <v>178</v>
      </c>
      <c r="B39" s="54" t="s">
        <v>179</v>
      </c>
      <c r="C39" s="58" t="s">
        <v>132</v>
      </c>
      <c r="D39" s="52" t="s">
        <v>133</v>
      </c>
      <c r="E39" s="58">
        <v>0</v>
      </c>
      <c r="F39" s="58">
        <v>0</v>
      </c>
      <c r="G39" s="84">
        <v>0</v>
      </c>
      <c r="H39" s="67" t="e">
        <f>F39/G39*100</f>
        <v>#DIV/0!</v>
      </c>
      <c r="I39" s="67" t="e">
        <f>E39/G39*100</f>
        <v>#DIV/0!</v>
      </c>
      <c r="J39" s="58"/>
      <c r="K39" s="58" t="s">
        <v>148</v>
      </c>
    </row>
    <row r="40" spans="1:11" ht="64.150000000000006" hidden="1" customHeight="1" x14ac:dyDescent="0.25">
      <c r="A40" s="81">
        <v>4</v>
      </c>
      <c r="B40" s="80" t="s">
        <v>180</v>
      </c>
      <c r="C40" s="80"/>
      <c r="D40" s="80"/>
      <c r="E40" s="80"/>
      <c r="F40" s="80"/>
      <c r="G40" s="80"/>
      <c r="H40" s="82" t="e">
        <f>(H42+H43+H44)/3</f>
        <v>#DIV/0!</v>
      </c>
      <c r="I40" s="82" t="e">
        <f>(I42+I43+I44)/3</f>
        <v>#DIV/0!</v>
      </c>
      <c r="J40" s="80"/>
      <c r="K40" s="80"/>
    </row>
    <row r="41" spans="1:11" ht="32.25" hidden="1" customHeight="1" x14ac:dyDescent="0.25">
      <c r="A41" s="57"/>
      <c r="B41" s="149" t="s">
        <v>181</v>
      </c>
      <c r="C41" s="150"/>
      <c r="D41" s="150"/>
      <c r="E41" s="150"/>
      <c r="F41" s="150"/>
      <c r="G41" s="150"/>
      <c r="H41" s="150"/>
      <c r="I41" s="150"/>
      <c r="J41" s="150"/>
      <c r="K41" s="151"/>
    </row>
    <row r="42" spans="1:11" ht="77.25" hidden="1" customHeight="1" x14ac:dyDescent="0.25">
      <c r="A42" s="59" t="s">
        <v>182</v>
      </c>
      <c r="B42" s="54" t="s">
        <v>183</v>
      </c>
      <c r="C42" s="58" t="s">
        <v>132</v>
      </c>
      <c r="D42" s="52" t="s">
        <v>133</v>
      </c>
      <c r="E42" s="58">
        <v>39.5</v>
      </c>
      <c r="F42" s="60">
        <v>45</v>
      </c>
      <c r="G42" s="58"/>
      <c r="H42" s="67" t="e">
        <f>F42/G42*100</f>
        <v>#DIV/0!</v>
      </c>
      <c r="I42" s="67" t="e">
        <f>E42/G42*100</f>
        <v>#DIV/0!</v>
      </c>
      <c r="J42" s="69"/>
      <c r="K42" s="58" t="s">
        <v>22</v>
      </c>
    </row>
    <row r="43" spans="1:11" ht="45.6" hidden="1" customHeight="1" x14ac:dyDescent="0.25">
      <c r="A43" s="59" t="s">
        <v>184</v>
      </c>
      <c r="B43" s="54" t="s">
        <v>185</v>
      </c>
      <c r="C43" s="58" t="s">
        <v>132</v>
      </c>
      <c r="D43" s="53" t="s">
        <v>137</v>
      </c>
      <c r="E43" s="58">
        <v>100</v>
      </c>
      <c r="F43" s="60">
        <v>100</v>
      </c>
      <c r="G43" s="58"/>
      <c r="H43" s="65">
        <f>G43/F43*100</f>
        <v>0</v>
      </c>
      <c r="I43" s="65">
        <f>G43/E43*100</f>
        <v>0</v>
      </c>
      <c r="J43" s="58"/>
      <c r="K43" s="58" t="s">
        <v>22</v>
      </c>
    </row>
    <row r="44" spans="1:11" ht="50.45" hidden="1" customHeight="1" x14ac:dyDescent="0.25">
      <c r="A44" s="59" t="s">
        <v>186</v>
      </c>
      <c r="B44" s="54" t="s">
        <v>187</v>
      </c>
      <c r="C44" s="58" t="s">
        <v>136</v>
      </c>
      <c r="D44" s="53" t="s">
        <v>137</v>
      </c>
      <c r="E44" s="58">
        <v>1</v>
      </c>
      <c r="F44" s="58">
        <v>1</v>
      </c>
      <c r="G44" s="50"/>
      <c r="H44" s="65">
        <f>G44/F44*100</f>
        <v>0</v>
      </c>
      <c r="I44" s="65">
        <f>G44/E44*100</f>
        <v>0</v>
      </c>
      <c r="J44" s="58"/>
      <c r="K44" s="58" t="s">
        <v>22</v>
      </c>
    </row>
    <row r="45" spans="1:11" ht="47.25" customHeight="1" x14ac:dyDescent="0.25"/>
  </sheetData>
  <autoFilter ref="A7:K46"/>
  <mergeCells count="16">
    <mergeCell ref="B41:K41"/>
    <mergeCell ref="H5:H7"/>
    <mergeCell ref="I5:I7"/>
    <mergeCell ref="A3:K3"/>
    <mergeCell ref="A5:A7"/>
    <mergeCell ref="B5:B7"/>
    <mergeCell ref="C5:C7"/>
    <mergeCell ref="D5:D7"/>
    <mergeCell ref="E5:G5"/>
    <mergeCell ref="J5:J7"/>
    <mergeCell ref="K5:K7"/>
    <mergeCell ref="F6:G6"/>
    <mergeCell ref="A9:K9"/>
    <mergeCell ref="B18:K18"/>
    <mergeCell ref="B25:K25"/>
    <mergeCell ref="B32:K32"/>
  </mergeCells>
  <pageMargins left="0.70866141732283472" right="0.39370078740157483" top="0.70866141732283472" bottom="0.27559055118110237" header="0.31496062992125984" footer="0.31496062992125984"/>
  <pageSetup paperSize="9" scale="65" fitToWidth="2" fitToHeight="2" orientation="landscape" horizontalDpi="300" verticalDpi="300" r:id="rId1"/>
  <rowBreaks count="1" manualBreakCount="1">
    <brk id="2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Таблица 11а</vt:lpstr>
      <vt:lpstr>Таблица 11в</vt:lpstr>
      <vt:lpstr>'Таблица 11а'!Заголовки_для_печати</vt:lpstr>
      <vt:lpstr>'Таблица 11в'!Заголовки_для_печати</vt:lpstr>
      <vt:lpstr>'Таблица 11а'!Область_печати</vt:lpstr>
      <vt:lpstr>'Таблица 11в'!Область_печати</vt:lpstr>
    </vt:vector>
  </TitlesOfParts>
  <Company>Министерство финансов Мурманской области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grigorian</dc:creator>
  <cp:lastModifiedBy>Гурьянова</cp:lastModifiedBy>
  <cp:lastPrinted>2017-10-18T12:34:27Z</cp:lastPrinted>
  <dcterms:created xsi:type="dcterms:W3CDTF">2016-01-22T12:21:00Z</dcterms:created>
  <dcterms:modified xsi:type="dcterms:W3CDTF">2017-10-18T12:35:15Z</dcterms:modified>
</cp:coreProperties>
</file>